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19420" windowHeight="10420" firstSheet="1" activeTab="1"/>
  </bookViews>
  <sheets>
    <sheet name="Goals" sheetId="1" r:id="rId1"/>
    <sheet name="Debt Free" sheetId="2" r:id="rId2"/>
  </sheets>
  <definedNames>
    <definedName name="FP_NOTE1">#REF!</definedName>
    <definedName name="help1">#N/A</definedName>
    <definedName name="help2">#N/A</definedName>
    <definedName name="help3">#N/A</definedName>
    <definedName name="help4">#N/A</definedName>
    <definedName name="notes">#N/A</definedName>
    <definedName name="PERSONAL_INFO">#REF!</definedName>
    <definedName name="_xlnm.Print_Area" localSheetId="1">'Debt Free'!$A$1:$T$51</definedName>
    <definedName name="_xlnm.Print_Area" localSheetId="0">'Goals'!$A$1:$D$28</definedName>
    <definedName name="Print_Range" localSheetId="1">#REF!</definedName>
    <definedName name="Print_Range">#REF!</definedName>
  </definedNames>
  <calcPr fullCalcOnLoad="1"/>
</workbook>
</file>

<file path=xl/comments2.xml><?xml version="1.0" encoding="utf-8"?>
<comments xmlns="http://schemas.openxmlformats.org/spreadsheetml/2006/main">
  <authors>
    <author>feigs</author>
    <author>Sheila</author>
  </authors>
  <commentList>
    <comment ref="C20" authorId="0">
      <text>
        <r>
          <rPr>
            <b/>
            <sz val="10"/>
            <color indexed="10"/>
            <rFont val="Tahoma"/>
            <family val="2"/>
          </rPr>
          <t>Add notes that describe where the extra payment is coming from.</t>
        </r>
      </text>
    </comment>
    <comment ref="B20" authorId="0">
      <text>
        <r>
          <rPr>
            <b/>
            <sz val="10"/>
            <color indexed="10"/>
            <rFont val="Tahoma"/>
            <family val="2"/>
          </rPr>
          <t>Payments that are in addition to the regular monthly payment entered above.</t>
        </r>
      </text>
    </comment>
    <comment ref="A9" authorId="0">
      <text>
        <r>
          <rPr>
            <b/>
            <sz val="10"/>
            <color indexed="18"/>
            <rFont val="Tahoma"/>
            <family val="2"/>
          </rPr>
          <t>Put current interest rate or final interest rate after the promotion runs out.</t>
        </r>
      </text>
    </comment>
    <comment ref="A8" authorId="1">
      <text>
        <r>
          <rPr>
            <b/>
            <sz val="9"/>
            <color indexed="18"/>
            <rFont val="Tahoma"/>
            <family val="2"/>
          </rPr>
          <t>Put the #of months the promotional rate or balance transfer rate will last.</t>
        </r>
      </text>
    </comment>
    <comment ref="A7" authorId="0">
      <text>
        <r>
          <rPr>
            <b/>
            <sz val="10"/>
            <color indexed="18"/>
            <rFont val="Tahoma"/>
            <family val="2"/>
          </rPr>
          <t>Use this for promotional rate or balance transfers. If no promo rate put $0.</t>
        </r>
      </text>
    </comment>
    <comment ref="A5" authorId="1">
      <text>
        <r>
          <rPr>
            <b/>
            <sz val="9"/>
            <color indexed="18"/>
            <rFont val="Tahoma"/>
            <family val="2"/>
          </rPr>
          <t>You can change the priority by changing the order the debt is repaid.</t>
        </r>
      </text>
    </comment>
    <comment ref="D2" authorId="0">
      <text>
        <r>
          <rPr>
            <b/>
            <sz val="10"/>
            <color indexed="18"/>
            <rFont val="Tahoma"/>
            <family val="2"/>
          </rPr>
          <t xml:space="preserve">Amount available per month to pay down debt.
</t>
        </r>
      </text>
    </comment>
  </commentList>
</comments>
</file>

<file path=xl/sharedStrings.xml><?xml version="1.0" encoding="utf-8"?>
<sst xmlns="http://schemas.openxmlformats.org/spreadsheetml/2006/main" count="58" uniqueCount="44">
  <si>
    <t>Loan #5</t>
  </si>
  <si>
    <t>Loan #4</t>
  </si>
  <si>
    <t>Loan #3</t>
  </si>
  <si>
    <t>Loan #2</t>
  </si>
  <si>
    <t>Loan #1</t>
  </si>
  <si>
    <t xml:space="preserve">Credit Card or Loan Name </t>
  </si>
  <si>
    <t xml:space="preserve">Debt Repayment Order </t>
  </si>
  <si>
    <t>Initial Debt</t>
  </si>
  <si>
    <t>Monthly Payment Available</t>
  </si>
  <si>
    <t>When's Your Debt Free Date?</t>
  </si>
  <si>
    <t>Enter Client Name on Goals Tab</t>
  </si>
  <si>
    <t>Date</t>
  </si>
  <si>
    <t>Retire comfortably</t>
  </si>
  <si>
    <t>Cost</t>
  </si>
  <si>
    <t>Time Frame</t>
  </si>
  <si>
    <t xml:space="preserve">Balance of Debt </t>
  </si>
  <si>
    <t>Accelerated Payment</t>
  </si>
  <si>
    <t xml:space="preserve">Promotional Rate </t>
  </si>
  <si>
    <t>Month out of Debt</t>
  </si>
  <si>
    <t xml:space="preserve"># Months at Promotional Rate </t>
  </si>
  <si>
    <t>Total Debt Payments</t>
  </si>
  <si>
    <r>
      <t>Current Interest Rate (</t>
    </r>
    <r>
      <rPr>
        <b/>
        <sz val="8"/>
        <rFont val="Arial"/>
        <family val="2"/>
      </rPr>
      <t>or Final after promo)</t>
    </r>
  </si>
  <si>
    <t>Total Interest Paid</t>
  </si>
  <si>
    <t xml:space="preserve">Minimum Required Payment </t>
  </si>
  <si>
    <t>Debt Free Date</t>
  </si>
  <si>
    <t>Total Balance of all Loans</t>
  </si>
  <si>
    <t>Extra Payment</t>
  </si>
  <si>
    <t>Payment</t>
  </si>
  <si>
    <t>=OFFSET('Debt Free'!$A$1,0,0,'Debt Free'!$N$7+21,19)</t>
  </si>
  <si>
    <t>ZERO is correct</t>
  </si>
  <si>
    <t>Cash Flow Check</t>
  </si>
  <si>
    <t>N</t>
  </si>
  <si>
    <t>Lock to Minimum</t>
  </si>
  <si>
    <t>Month</t>
  </si>
  <si>
    <t>Notes</t>
  </si>
  <si>
    <t>Balance</t>
  </si>
  <si>
    <t xml:space="preserve">GOALS </t>
  </si>
  <si>
    <t>Enter Date here</t>
  </si>
  <si>
    <t>SHORT TERM GOALS:  (0-12 months)</t>
  </si>
  <si>
    <t>MEDIUM TERM GOALS:  (1 - 5 years)</t>
  </si>
  <si>
    <t>LONG TERM GOALS:  (6+ years)</t>
  </si>
  <si>
    <t>Start Month</t>
  </si>
  <si>
    <t>Start Year</t>
  </si>
  <si>
    <t>May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</si>
</sst>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mmm\-yyyy"/>
    <numFmt numFmtId="167" formatCode="mmmm\-yyyy"/>
    <numFmt numFmtId="168" formatCode="mmm"/>
  </numFmts>
  <fonts count="69">
    <font>
      <sz val="12"/>
      <name val="Lucida Sans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4"/>
      <color indexed="17"/>
      <name val="Arial"/>
      <family val="2"/>
    </font>
    <font>
      <b/>
      <sz val="22"/>
      <color indexed="17"/>
      <name val="Lucida Sans"/>
      <family val="2"/>
    </font>
    <font>
      <sz val="8"/>
      <name val="Lucida Sans"/>
      <family val="2"/>
    </font>
    <font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Verdana"/>
      <family val="2"/>
    </font>
    <font>
      <b/>
      <sz val="20"/>
      <color indexed="30"/>
      <name val="Arial"/>
      <family val="2"/>
    </font>
    <font>
      <b/>
      <sz val="10"/>
      <name val="Arial Narrow"/>
      <family val="2"/>
    </font>
    <font>
      <b/>
      <sz val="10"/>
      <color indexed="56"/>
      <name val="Arial"/>
      <family val="2"/>
    </font>
    <font>
      <b/>
      <sz val="11"/>
      <name val="Arial Narrow"/>
      <family val="2"/>
    </font>
    <font>
      <b/>
      <sz val="9"/>
      <name val="Arial"/>
      <family val="2"/>
    </font>
    <font>
      <b/>
      <sz val="10"/>
      <color indexed="18"/>
      <name val="Tahoma"/>
      <family val="2"/>
    </font>
    <font>
      <b/>
      <sz val="9"/>
      <color indexed="18"/>
      <name val="Tahoma"/>
      <family val="2"/>
    </font>
    <font>
      <b/>
      <sz val="10"/>
      <color indexed="10"/>
      <name val="Tahoma"/>
      <family val="2"/>
    </font>
    <font>
      <sz val="11"/>
      <color indexed="8"/>
      <name val="Arial Narrow"/>
      <family val="2"/>
    </font>
    <font>
      <sz val="9"/>
      <color indexed="62"/>
      <name val="Arial"/>
      <family val="2"/>
    </font>
    <font>
      <sz val="9"/>
      <color indexed="62"/>
      <name val="Lucida Sans"/>
      <family val="2"/>
    </font>
    <font>
      <sz val="8"/>
      <color indexed="62"/>
      <name val="Arial"/>
      <family val="2"/>
    </font>
    <font>
      <b/>
      <sz val="9"/>
      <color indexed="62"/>
      <name val="Lucida Sans"/>
      <family val="2"/>
    </font>
    <font>
      <b/>
      <sz val="9"/>
      <color indexed="62"/>
      <name val="Arial"/>
      <family val="2"/>
    </font>
    <font>
      <b/>
      <i/>
      <sz val="10"/>
      <name val="Arial"/>
      <family val="2"/>
    </font>
    <font>
      <b/>
      <sz val="12"/>
      <name val="Calibri"/>
      <family val="2"/>
    </font>
    <font>
      <sz val="16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3"/>
      <name val="Lucida Grande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Lucida Sans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4"/>
      </left>
      <right style="thin">
        <color indexed="24"/>
      </right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>
        <color indexed="24"/>
      </right>
      <top/>
      <bottom style="thin">
        <color indexed="2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>
        <color indexed="62"/>
      </left>
      <right style="thin">
        <color indexed="62"/>
      </right>
      <top style="thin">
        <color indexed="62"/>
      </top>
      <bottom/>
    </border>
    <border>
      <left style="thin">
        <color indexed="62"/>
      </left>
      <right style="thin">
        <color indexed="62"/>
      </right>
      <top/>
      <bottom/>
    </border>
  </borders>
  <cellStyleXfs count="66">
    <xf numFmtId="37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0" applyNumberFormat="0" applyBorder="0" applyAlignment="0" applyProtection="0"/>
    <xf numFmtId="0" fontId="54" fillId="28" borderId="1" applyNumberFormat="0" applyAlignment="0" applyProtection="0"/>
    <xf numFmtId="0" fontId="5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1" borderId="1" applyNumberFormat="0" applyAlignment="0" applyProtection="0"/>
    <xf numFmtId="0" fontId="62" fillId="0" borderId="6" applyNumberFormat="0" applyFill="0" applyAlignment="0" applyProtection="0"/>
    <xf numFmtId="0" fontId="63" fillId="32" borderId="0" applyNumberFormat="0" applyBorder="0" applyAlignment="0" applyProtection="0"/>
    <xf numFmtId="0" fontId="2" fillId="2" borderId="0">
      <alignment/>
      <protection/>
    </xf>
    <xf numFmtId="37" fontId="0" fillId="2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0" fillId="33" borderId="7" applyNumberFormat="0" applyFont="0" applyAlignment="0" applyProtection="0"/>
    <xf numFmtId="0" fontId="64" fillId="28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53">
    <xf numFmtId="37" fontId="0" fillId="2" borderId="0" xfId="0" applyNumberFormat="1" applyAlignment="1">
      <alignment/>
    </xf>
    <xf numFmtId="37" fontId="5" fillId="2" borderId="0" xfId="0" applyFont="1" applyAlignment="1">
      <alignment/>
    </xf>
    <xf numFmtId="164" fontId="7" fillId="2" borderId="0" xfId="0" applyNumberFormat="1" applyFont="1" applyAlignment="1">
      <alignment horizontal="center"/>
    </xf>
    <xf numFmtId="49" fontId="7" fillId="2" borderId="0" xfId="0" applyNumberFormat="1" applyFont="1" applyAlignment="1">
      <alignment horizontal="center"/>
    </xf>
    <xf numFmtId="37" fontId="6" fillId="2" borderId="0" xfId="0" applyFont="1" applyAlignment="1">
      <alignment/>
    </xf>
    <xf numFmtId="49" fontId="0" fillId="2" borderId="0" xfId="0" applyNumberFormat="1" applyAlignment="1">
      <alignment horizontal="center"/>
    </xf>
    <xf numFmtId="37" fontId="9" fillId="2" borderId="0" xfId="0" applyNumberFormat="1" applyFont="1" applyAlignment="1">
      <alignment/>
    </xf>
    <xf numFmtId="37" fontId="0" fillId="34" borderId="0" xfId="0" applyNumberFormat="1" applyFill="1" applyAlignment="1">
      <alignment/>
    </xf>
    <xf numFmtId="37" fontId="0" fillId="2" borderId="0" xfId="0" applyNumberFormat="1" applyFont="1" applyAlignment="1">
      <alignment/>
    </xf>
    <xf numFmtId="37" fontId="3" fillId="2" borderId="0" xfId="0" applyNumberFormat="1" applyFont="1" applyAlignment="1">
      <alignment/>
    </xf>
    <xf numFmtId="37" fontId="11" fillId="2" borderId="0" xfId="0" applyNumberFormat="1" applyFont="1" applyAlignment="1">
      <alignment/>
    </xf>
    <xf numFmtId="164" fontId="0" fillId="2" borderId="0" xfId="0" applyNumberFormat="1" applyAlignment="1">
      <alignment horizontal="center"/>
    </xf>
    <xf numFmtId="164" fontId="0" fillId="34" borderId="0" xfId="0" applyNumberFormat="1" applyFill="1" applyAlignment="1">
      <alignment horizontal="center"/>
    </xf>
    <xf numFmtId="49" fontId="8" fillId="34" borderId="0" xfId="0" applyNumberFormat="1" applyFont="1" applyFill="1" applyAlignment="1">
      <alignment horizontal="center" vertical="center"/>
    </xf>
    <xf numFmtId="37" fontId="0" fillId="2" borderId="0" xfId="0" applyNumberFormat="1" applyAlignment="1">
      <alignment/>
    </xf>
    <xf numFmtId="164" fontId="16" fillId="2" borderId="0" xfId="0" applyNumberFormat="1" applyFont="1" applyAlignment="1">
      <alignment horizontal="center"/>
    </xf>
    <xf numFmtId="49" fontId="16" fillId="2" borderId="0" xfId="0" applyNumberFormat="1" applyFont="1" applyAlignment="1">
      <alignment horizontal="center"/>
    </xf>
    <xf numFmtId="37" fontId="28" fillId="2" borderId="0" xfId="0" applyNumberFormat="1" applyFont="1" applyAlignment="1">
      <alignment horizontal="center" wrapText="1"/>
    </xf>
    <xf numFmtId="37" fontId="30" fillId="2" borderId="10" xfId="0" applyNumberFormat="1" applyFont="1" applyBorder="1" applyAlignment="1">
      <alignment horizontal="center" wrapText="1"/>
    </xf>
    <xf numFmtId="0" fontId="3" fillId="0" borderId="0" xfId="59" applyProtection="1">
      <alignment/>
      <protection/>
    </xf>
    <xf numFmtId="0" fontId="3" fillId="0" borderId="0" xfId="59" applyAlignment="1" applyProtection="1">
      <alignment horizontal="center"/>
      <protection/>
    </xf>
    <xf numFmtId="165" fontId="3" fillId="0" borderId="0" xfId="59" applyNumberFormat="1" applyAlignment="1" applyProtection="1">
      <alignment horizontal="center"/>
      <protection/>
    </xf>
    <xf numFmtId="165" fontId="3" fillId="0" borderId="0" xfId="59" applyNumberFormat="1" applyProtection="1">
      <alignment/>
      <protection/>
    </xf>
    <xf numFmtId="167" fontId="3" fillId="0" borderId="0" xfId="59" applyNumberFormat="1" applyProtection="1">
      <alignment/>
      <protection/>
    </xf>
    <xf numFmtId="0" fontId="11" fillId="2" borderId="0" xfId="59" applyFont="1" applyFill="1" applyBorder="1" applyAlignment="1" applyProtection="1">
      <alignment horizontal="center"/>
      <protection/>
    </xf>
    <xf numFmtId="164" fontId="27" fillId="0" borderId="0" xfId="59" applyNumberFormat="1" applyFont="1" applyAlignment="1" applyProtection="1">
      <alignment horizontal="center"/>
      <protection/>
    </xf>
    <xf numFmtId="0" fontId="11" fillId="2" borderId="11" xfId="59" applyFont="1" applyFill="1" applyBorder="1" applyAlignment="1" applyProtection="1">
      <alignment horizontal="center"/>
      <protection/>
    </xf>
    <xf numFmtId="164" fontId="11" fillId="2" borderId="12" xfId="59" applyNumberFormat="1" applyFont="1" applyFill="1" applyBorder="1" applyProtection="1">
      <alignment/>
      <protection/>
    </xf>
    <xf numFmtId="164" fontId="11" fillId="2" borderId="0" xfId="59" applyNumberFormat="1" applyFont="1" applyFill="1" applyBorder="1" applyProtection="1">
      <alignment/>
      <protection/>
    </xf>
    <xf numFmtId="164" fontId="3" fillId="35" borderId="12" xfId="59" applyNumberFormat="1" applyFill="1" applyBorder="1" applyProtection="1">
      <alignment/>
      <protection locked="0"/>
    </xf>
    <xf numFmtId="166" fontId="3" fillId="2" borderId="0" xfId="59" applyNumberFormat="1" applyFill="1" applyBorder="1" applyAlignment="1" applyProtection="1">
      <alignment horizontal="left"/>
      <protection/>
    </xf>
    <xf numFmtId="0" fontId="26" fillId="0" borderId="13" xfId="59" applyFont="1" applyBorder="1" applyAlignment="1" applyProtection="1" quotePrefix="1">
      <alignment vertical="center"/>
      <protection/>
    </xf>
    <xf numFmtId="164" fontId="11" fillId="2" borderId="0" xfId="59" applyNumberFormat="1" applyFont="1" applyFill="1" applyBorder="1" applyAlignment="1" applyProtection="1">
      <alignment horizontal="center"/>
      <protection/>
    </xf>
    <xf numFmtId="165" fontId="3" fillId="35" borderId="0" xfId="59" applyNumberFormat="1" applyFill="1" applyBorder="1" applyAlignment="1" applyProtection="1">
      <alignment horizontal="center"/>
      <protection/>
    </xf>
    <xf numFmtId="165" fontId="3" fillId="35" borderId="12" xfId="59" applyNumberFormat="1" applyFill="1" applyBorder="1" applyProtection="1">
      <alignment/>
      <protection/>
    </xf>
    <xf numFmtId="0" fontId="3" fillId="0" borderId="0" xfId="59" applyAlignment="1" applyProtection="1">
      <alignment vertical="center" wrapText="1"/>
      <protection/>
    </xf>
    <xf numFmtId="0" fontId="29" fillId="0" borderId="14" xfId="59" applyFont="1" applyBorder="1" applyAlignment="1" applyProtection="1">
      <alignment horizontal="center" vertical="center" wrapText="1"/>
      <protection/>
    </xf>
    <xf numFmtId="0" fontId="4" fillId="2" borderId="15" xfId="59" applyFont="1" applyFill="1" applyBorder="1" applyAlignment="1" applyProtection="1">
      <alignment horizontal="center" vertical="center" wrapText="1"/>
      <protection/>
    </xf>
    <xf numFmtId="0" fontId="22" fillId="2" borderId="16" xfId="59" applyFont="1" applyFill="1" applyBorder="1" applyAlignment="1" applyProtection="1">
      <alignment horizontal="center" vertical="center" wrapText="1"/>
      <protection/>
    </xf>
    <xf numFmtId="0" fontId="4" fillId="2" borderId="16" xfId="59" applyFont="1" applyFill="1" applyBorder="1" applyAlignment="1" applyProtection="1">
      <alignment horizontal="right" vertical="center" wrapText="1"/>
      <protection/>
    </xf>
    <xf numFmtId="0" fontId="4" fillId="2" borderId="17" xfId="59" applyFont="1" applyFill="1" applyBorder="1" applyAlignment="1" applyProtection="1">
      <alignment horizontal="right" vertical="center" wrapText="1"/>
      <protection/>
    </xf>
    <xf numFmtId="165" fontId="4" fillId="2" borderId="16" xfId="59" applyNumberFormat="1" applyFont="1" applyFill="1" applyBorder="1" applyAlignment="1" applyProtection="1">
      <alignment horizontal="right" vertical="center" wrapText="1"/>
      <protection/>
    </xf>
    <xf numFmtId="167" fontId="4" fillId="2" borderId="18" xfId="59" applyNumberFormat="1" applyFont="1" applyFill="1" applyBorder="1" applyAlignment="1" applyProtection="1">
      <alignment vertical="center" wrapText="1"/>
      <protection/>
    </xf>
    <xf numFmtId="0" fontId="3" fillId="2" borderId="19" xfId="59" applyFill="1" applyBorder="1" applyProtection="1">
      <alignment/>
      <protection/>
    </xf>
    <xf numFmtId="0" fontId="3" fillId="0" borderId="20" xfId="59" applyFill="1" applyBorder="1" applyAlignment="1" applyProtection="1">
      <alignment vertical="center" wrapText="1"/>
      <protection/>
    </xf>
    <xf numFmtId="0" fontId="3" fillId="2" borderId="20" xfId="59" applyNumberFormat="1" applyFill="1" applyBorder="1" applyAlignment="1" applyProtection="1">
      <alignment horizontal="centerContinuous"/>
      <protection/>
    </xf>
    <xf numFmtId="0" fontId="4" fillId="2" borderId="21" xfId="59" applyNumberFormat="1" applyFont="1" applyFill="1" applyBorder="1" applyAlignment="1" applyProtection="1">
      <alignment horizontal="centerContinuous"/>
      <protection/>
    </xf>
    <xf numFmtId="0" fontId="3" fillId="2" borderId="20" xfId="59" applyFill="1" applyBorder="1" applyAlignment="1" applyProtection="1">
      <alignment horizontal="center"/>
      <protection/>
    </xf>
    <xf numFmtId="165" fontId="3" fillId="0" borderId="21" xfId="59" applyNumberFormat="1" applyFill="1" applyBorder="1" applyAlignment="1" applyProtection="1">
      <alignment horizontal="center"/>
      <protection/>
    </xf>
    <xf numFmtId="165" fontId="3" fillId="0" borderId="21" xfId="59" applyNumberFormat="1" applyBorder="1" applyProtection="1">
      <alignment/>
      <protection/>
    </xf>
    <xf numFmtId="167" fontId="3" fillId="0" borderId="21" xfId="59" applyNumberFormat="1" applyBorder="1" applyProtection="1">
      <alignment/>
      <protection/>
    </xf>
    <xf numFmtId="0" fontId="3" fillId="2" borderId="22" xfId="59" applyFill="1" applyBorder="1" applyProtection="1">
      <alignment/>
      <protection/>
    </xf>
    <xf numFmtId="164" fontId="3" fillId="2" borderId="12" xfId="59" applyNumberFormat="1" applyFill="1" applyBorder="1" applyAlignment="1" applyProtection="1">
      <alignment horizontal="centerContinuous"/>
      <protection/>
    </xf>
    <xf numFmtId="164" fontId="4" fillId="2" borderId="0" xfId="59" applyNumberFormat="1" applyFont="1" applyFill="1" applyBorder="1" applyAlignment="1" applyProtection="1">
      <alignment horizontal="centerContinuous"/>
      <protection/>
    </xf>
    <xf numFmtId="164" fontId="4" fillId="2" borderId="22" xfId="59" applyNumberFormat="1" applyFont="1" applyFill="1" applyBorder="1" applyAlignment="1" applyProtection="1">
      <alignment horizontal="centerContinuous"/>
      <protection/>
    </xf>
    <xf numFmtId="0" fontId="3" fillId="2" borderId="12" xfId="59" applyFill="1" applyBorder="1" applyAlignment="1" applyProtection="1">
      <alignment horizontal="center"/>
      <protection/>
    </xf>
    <xf numFmtId="165" fontId="3" fillId="0" borderId="0" xfId="59" applyNumberFormat="1" applyFill="1" applyBorder="1" applyAlignment="1" applyProtection="1">
      <alignment horizontal="center"/>
      <protection/>
    </xf>
    <xf numFmtId="165" fontId="3" fillId="0" borderId="0" xfId="59" applyNumberFormat="1" applyBorder="1" applyProtection="1">
      <alignment/>
      <protection/>
    </xf>
    <xf numFmtId="167" fontId="3" fillId="0" borderId="0" xfId="59" applyNumberFormat="1" applyBorder="1" applyProtection="1">
      <alignment/>
      <protection/>
    </xf>
    <xf numFmtId="0" fontId="3" fillId="2" borderId="12" xfId="59" applyFill="1" applyBorder="1" applyAlignment="1" applyProtection="1">
      <alignment horizontal="centerContinuous"/>
      <protection/>
    </xf>
    <xf numFmtId="10" fontId="4" fillId="2" borderId="0" xfId="59" applyNumberFormat="1" applyFont="1" applyFill="1" applyBorder="1" applyAlignment="1" applyProtection="1">
      <alignment horizontal="centerContinuous"/>
      <protection/>
    </xf>
    <xf numFmtId="10" fontId="4" fillId="2" borderId="22" xfId="59" applyNumberFormat="1" applyFont="1" applyFill="1" applyBorder="1" applyAlignment="1" applyProtection="1">
      <alignment horizontal="centerContinuous"/>
      <protection/>
    </xf>
    <xf numFmtId="0" fontId="4" fillId="2" borderId="0" xfId="59" applyFont="1" applyFill="1" applyBorder="1" applyAlignment="1" applyProtection="1">
      <alignment horizontal="centerContinuous"/>
      <protection/>
    </xf>
    <xf numFmtId="0" fontId="4" fillId="2" borderId="22" xfId="59" applyFont="1" applyFill="1" applyBorder="1" applyAlignment="1" applyProtection="1">
      <alignment horizontal="centerContinuous"/>
      <protection/>
    </xf>
    <xf numFmtId="1" fontId="6" fillId="35" borderId="20" xfId="59" applyNumberFormat="1" applyFont="1" applyFill="1" applyBorder="1" applyAlignment="1" applyProtection="1">
      <alignment horizontal="center"/>
      <protection locked="0"/>
    </xf>
    <xf numFmtId="168" fontId="6" fillId="35" borderId="19" xfId="59" applyNumberFormat="1" applyFont="1" applyFill="1" applyBorder="1" applyAlignment="1" applyProtection="1">
      <alignment horizontal="center"/>
      <protection locked="0"/>
    </xf>
    <xf numFmtId="0" fontId="21" fillId="0" borderId="23" xfId="59" applyFont="1" applyBorder="1" applyAlignment="1" applyProtection="1">
      <alignment horizontal="right" vertical="center"/>
      <protection/>
    </xf>
    <xf numFmtId="0" fontId="21" fillId="0" borderId="24" xfId="59" applyFont="1" applyBorder="1" applyAlignment="1" applyProtection="1">
      <alignment horizontal="left" vertical="center"/>
      <protection/>
    </xf>
    <xf numFmtId="0" fontId="3" fillId="0" borderId="22" xfId="59" applyBorder="1" applyProtection="1">
      <alignment/>
      <protection/>
    </xf>
    <xf numFmtId="0" fontId="3" fillId="2" borderId="23" xfId="59" applyFill="1" applyBorder="1" applyAlignment="1" applyProtection="1">
      <alignment horizontal="centerContinuous"/>
      <protection/>
    </xf>
    <xf numFmtId="0" fontId="4" fillId="2" borderId="25" xfId="59" applyFont="1" applyFill="1" applyBorder="1" applyAlignment="1" applyProtection="1">
      <alignment horizontal="centerContinuous"/>
      <protection/>
    </xf>
    <xf numFmtId="0" fontId="4" fillId="2" borderId="24" xfId="59" applyFont="1" applyFill="1" applyBorder="1" applyAlignment="1" applyProtection="1">
      <alignment horizontal="centerContinuous"/>
      <protection/>
    </xf>
    <xf numFmtId="0" fontId="3" fillId="0" borderId="0" xfId="59" applyNumberFormat="1" applyProtection="1">
      <alignment/>
      <protection/>
    </xf>
    <xf numFmtId="0" fontId="3" fillId="0" borderId="0" xfId="59" applyBorder="1" applyAlignment="1" applyProtection="1">
      <alignment horizontal="right" vertical="center"/>
      <protection/>
    </xf>
    <xf numFmtId="0" fontId="3" fillId="36" borderId="26" xfId="59" applyNumberFormat="1" applyFont="1" applyFill="1" applyBorder="1" applyAlignment="1" applyProtection="1">
      <alignment horizontal="center" vertical="center"/>
      <protection locked="0"/>
    </xf>
    <xf numFmtId="0" fontId="13" fillId="2" borderId="0" xfId="59" applyFont="1" applyFill="1" applyAlignment="1" applyProtection="1">
      <alignment vertical="center"/>
      <protection/>
    </xf>
    <xf numFmtId="0" fontId="3" fillId="37" borderId="21" xfId="59" applyFill="1" applyBorder="1" applyAlignment="1" applyProtection="1">
      <alignment vertical="center"/>
      <protection/>
    </xf>
    <xf numFmtId="0" fontId="4" fillId="37" borderId="19" xfId="59" applyFont="1" applyFill="1" applyBorder="1" applyAlignment="1" applyProtection="1">
      <alignment vertical="center"/>
      <protection/>
    </xf>
    <xf numFmtId="165" fontId="3" fillId="36" borderId="11" xfId="59" applyNumberFormat="1" applyFont="1" applyFill="1" applyBorder="1" applyAlignment="1" applyProtection="1">
      <alignment horizontal="center" vertical="center"/>
      <protection locked="0"/>
    </xf>
    <xf numFmtId="0" fontId="3" fillId="0" borderId="0" xfId="59" applyAlignment="1" applyProtection="1">
      <alignment vertical="center"/>
      <protection/>
    </xf>
    <xf numFmtId="164" fontId="3" fillId="34" borderId="12" xfId="59" applyNumberFormat="1" applyFont="1" applyFill="1" applyBorder="1" applyAlignment="1" applyProtection="1">
      <alignment vertical="center"/>
      <protection/>
    </xf>
    <xf numFmtId="0" fontId="3" fillId="34" borderId="0" xfId="59" applyFont="1" applyFill="1" applyBorder="1" applyAlignment="1" applyProtection="1">
      <alignment vertical="center"/>
      <protection/>
    </xf>
    <xf numFmtId="0" fontId="4" fillId="34" borderId="22" xfId="59" applyFont="1" applyFill="1" applyBorder="1" applyAlignment="1" applyProtection="1">
      <alignment vertical="center"/>
      <protection/>
    </xf>
    <xf numFmtId="10" fontId="3" fillId="35" borderId="11" xfId="59" applyNumberFormat="1" applyFont="1" applyFill="1" applyBorder="1" applyAlignment="1" applyProtection="1">
      <alignment horizontal="center" vertical="center"/>
      <protection locked="0"/>
    </xf>
    <xf numFmtId="0" fontId="4" fillId="34" borderId="0" xfId="59" applyFont="1" applyFill="1" applyBorder="1" applyAlignment="1" applyProtection="1">
      <alignment vertical="center"/>
      <protection/>
    </xf>
    <xf numFmtId="0" fontId="3" fillId="36" borderId="11" xfId="59" applyFont="1" applyFill="1" applyBorder="1" applyAlignment="1" applyProtection="1">
      <alignment horizontal="center" vertical="center"/>
      <protection locked="0"/>
    </xf>
    <xf numFmtId="0" fontId="3" fillId="34" borderId="12" xfId="59" applyNumberFormat="1" applyFont="1" applyFill="1" applyBorder="1" applyAlignment="1" applyProtection="1">
      <alignment vertical="center"/>
      <protection/>
    </xf>
    <xf numFmtId="10" fontId="3" fillId="36" borderId="11" xfId="59" applyNumberFormat="1" applyFont="1" applyFill="1" applyBorder="1" applyAlignment="1" applyProtection="1">
      <alignment horizontal="center" vertical="center"/>
      <protection locked="0"/>
    </xf>
    <xf numFmtId="164" fontId="3" fillId="37" borderId="12" xfId="59" applyNumberFormat="1" applyFont="1" applyFill="1" applyBorder="1" applyAlignment="1" applyProtection="1">
      <alignment vertical="center"/>
      <protection/>
    </xf>
    <xf numFmtId="0" fontId="4" fillId="37" borderId="0" xfId="59" applyFont="1" applyFill="1" applyBorder="1" applyAlignment="1" applyProtection="1">
      <alignment vertical="center"/>
      <protection/>
    </xf>
    <xf numFmtId="0" fontId="4" fillId="37" borderId="22" xfId="59" applyFont="1" applyFill="1" applyBorder="1" applyAlignment="1" applyProtection="1">
      <alignment vertical="center"/>
      <protection/>
    </xf>
    <xf numFmtId="164" fontId="3" fillId="35" borderId="11" xfId="59" applyNumberFormat="1" applyFont="1" applyFill="1" applyBorder="1" applyAlignment="1" applyProtection="1">
      <alignment horizontal="center" vertical="center"/>
      <protection locked="0"/>
    </xf>
    <xf numFmtId="0" fontId="4" fillId="36" borderId="15" xfId="59" applyFont="1" applyFill="1" applyBorder="1" applyAlignment="1" applyProtection="1">
      <alignment horizontal="center" vertical="center"/>
      <protection locked="0"/>
    </xf>
    <xf numFmtId="0" fontId="3" fillId="34" borderId="23" xfId="59" applyFill="1" applyBorder="1" applyAlignment="1" applyProtection="1">
      <alignment vertical="center"/>
      <protection/>
    </xf>
    <xf numFmtId="0" fontId="3" fillId="34" borderId="25" xfId="59" applyFill="1" applyBorder="1" applyAlignment="1" applyProtection="1">
      <alignment vertical="center"/>
      <protection/>
    </xf>
    <xf numFmtId="0" fontId="20" fillId="34" borderId="24" xfId="59" applyFont="1" applyFill="1" applyBorder="1" applyAlignment="1" applyProtection="1">
      <alignment horizontal="left" vertical="center"/>
      <protection/>
    </xf>
    <xf numFmtId="0" fontId="19" fillId="38" borderId="27" xfId="59" applyFont="1" applyFill="1" applyBorder="1" applyAlignment="1" applyProtection="1">
      <alignment horizontal="center" vertical="center"/>
      <protection locked="0"/>
    </xf>
    <xf numFmtId="0" fontId="3" fillId="2" borderId="0" xfId="59" applyFill="1" applyProtection="1">
      <alignment/>
      <protection/>
    </xf>
    <xf numFmtId="165" fontId="12" fillId="0" borderId="0" xfId="59" applyNumberFormat="1" applyFont="1" applyAlignment="1" applyProtection="1">
      <alignment/>
      <protection/>
    </xf>
    <xf numFmtId="167" fontId="12" fillId="0" borderId="0" xfId="59" applyNumberFormat="1" applyFont="1" applyAlignment="1" applyProtection="1">
      <alignment/>
      <protection/>
    </xf>
    <xf numFmtId="0" fontId="18" fillId="2" borderId="0" xfId="59" applyFont="1" applyFill="1" applyAlignment="1" applyProtection="1">
      <alignment horizontal="right" vertical="center"/>
      <protection/>
    </xf>
    <xf numFmtId="0" fontId="3" fillId="0" borderId="0" xfId="59" applyAlignment="1" applyProtection="1">
      <alignment horizontal="center" vertical="center"/>
      <protection/>
    </xf>
    <xf numFmtId="0" fontId="3" fillId="0" borderId="0" xfId="59" applyNumberFormat="1" applyAlignment="1" applyProtection="1">
      <alignment horizontal="center"/>
      <protection/>
    </xf>
    <xf numFmtId="49" fontId="33" fillId="2" borderId="0" xfId="0" applyNumberFormat="1" applyFont="1" applyAlignment="1">
      <alignment horizontal="center" wrapText="1"/>
    </xf>
    <xf numFmtId="166" fontId="3" fillId="37" borderId="20" xfId="59" applyNumberFormat="1" applyFont="1" applyFill="1" applyBorder="1" applyAlignment="1" applyProtection="1">
      <alignment horizontal="right" vertical="center"/>
      <protection/>
    </xf>
    <xf numFmtId="37" fontId="16" fillId="2" borderId="0" xfId="0" applyFont="1" applyAlignment="1">
      <alignment horizontal="left"/>
    </xf>
    <xf numFmtId="37" fontId="34" fillId="2" borderId="0" xfId="0" applyNumberFormat="1" applyFont="1" applyAlignment="1">
      <alignment horizontal="left"/>
    </xf>
    <xf numFmtId="37" fontId="5" fillId="2" borderId="0" xfId="0" applyFont="1" applyAlignment="1">
      <alignment/>
    </xf>
    <xf numFmtId="0" fontId="4" fillId="37" borderId="22" xfId="59" applyFont="1" applyFill="1" applyBorder="1" applyAlignment="1" applyProtection="1">
      <alignment horizontal="right" vertical="center"/>
      <protection/>
    </xf>
    <xf numFmtId="0" fontId="3" fillId="0" borderId="0" xfId="59" applyBorder="1" applyAlignment="1" applyProtection="1">
      <alignment horizontal="right" vertical="center"/>
      <protection/>
    </xf>
    <xf numFmtId="0" fontId="3" fillId="0" borderId="12" xfId="59" applyBorder="1" applyAlignment="1" applyProtection="1">
      <alignment horizontal="right" vertical="center"/>
      <protection/>
    </xf>
    <xf numFmtId="10" fontId="3" fillId="36" borderId="22" xfId="59" applyNumberFormat="1" applyFont="1" applyFill="1" applyBorder="1" applyAlignment="1" applyProtection="1">
      <alignment horizontal="center" vertical="center"/>
      <protection locked="0"/>
    </xf>
    <xf numFmtId="10" fontId="3" fillId="36" borderId="12" xfId="59" applyNumberFormat="1" applyFont="1" applyFill="1" applyBorder="1" applyAlignment="1" applyProtection="1">
      <alignment horizontal="center" vertical="center"/>
      <protection locked="0"/>
    </xf>
    <xf numFmtId="0" fontId="3" fillId="36" borderId="12" xfId="59" applyFill="1" applyBorder="1" applyAlignment="1" applyProtection="1">
      <alignment horizontal="center" vertical="center"/>
      <protection locked="0"/>
    </xf>
    <xf numFmtId="0" fontId="4" fillId="37" borderId="18" xfId="59" applyFont="1" applyFill="1" applyBorder="1" applyAlignment="1" applyProtection="1">
      <alignment horizontal="right" vertical="center"/>
      <protection/>
    </xf>
    <xf numFmtId="0" fontId="3" fillId="0" borderId="17" xfId="59" applyBorder="1" applyAlignment="1" applyProtection="1">
      <alignment horizontal="right"/>
      <protection/>
    </xf>
    <xf numFmtId="0" fontId="3" fillId="0" borderId="16" xfId="59" applyBorder="1" applyAlignment="1" applyProtection="1">
      <alignment horizontal="right"/>
      <protection/>
    </xf>
    <xf numFmtId="164" fontId="6" fillId="35" borderId="18" xfId="46" applyNumberFormat="1" applyFont="1" applyFill="1" applyBorder="1" applyAlignment="1" applyProtection="1">
      <alignment vertical="center"/>
      <protection locked="0"/>
    </xf>
    <xf numFmtId="0" fontId="6" fillId="35" borderId="16" xfId="59" applyFont="1" applyFill="1" applyBorder="1" applyAlignment="1" applyProtection="1">
      <alignment vertical="center"/>
      <protection locked="0"/>
    </xf>
    <xf numFmtId="0" fontId="4" fillId="34" borderId="24" xfId="59" applyFont="1" applyFill="1" applyBorder="1" applyAlignment="1" applyProtection="1">
      <alignment horizontal="right" vertical="center"/>
      <protection/>
    </xf>
    <xf numFmtId="0" fontId="3" fillId="0" borderId="25" xfId="59" applyBorder="1" applyAlignment="1" applyProtection="1">
      <alignment horizontal="right" vertical="center"/>
      <protection/>
    </xf>
    <xf numFmtId="0" fontId="3" fillId="0" borderId="23" xfId="59" applyBorder="1" applyAlignment="1" applyProtection="1">
      <alignment horizontal="right" vertical="center"/>
      <protection/>
    </xf>
    <xf numFmtId="0" fontId="19" fillId="38" borderId="18" xfId="59" applyFont="1" applyFill="1" applyBorder="1" applyAlignment="1" applyProtection="1">
      <alignment horizontal="center" vertical="center"/>
      <protection locked="0"/>
    </xf>
    <xf numFmtId="0" fontId="19" fillId="38" borderId="16" xfId="59" applyFont="1" applyFill="1" applyBorder="1" applyAlignment="1" applyProtection="1">
      <alignment horizontal="center" vertical="center"/>
      <protection locked="0"/>
    </xf>
    <xf numFmtId="0" fontId="4" fillId="34" borderId="22" xfId="59" applyFont="1" applyFill="1" applyBorder="1" applyAlignment="1" applyProtection="1">
      <alignment horizontal="right" vertical="center"/>
      <protection/>
    </xf>
    <xf numFmtId="0" fontId="4" fillId="36" borderId="18" xfId="59" applyFont="1" applyFill="1" applyBorder="1" applyAlignment="1" applyProtection="1">
      <alignment horizontal="center" vertical="center"/>
      <protection locked="0"/>
    </xf>
    <xf numFmtId="0" fontId="3" fillId="36" borderId="16" xfId="59" applyFill="1" applyBorder="1" applyAlignment="1" applyProtection="1">
      <alignment horizontal="center" vertical="center"/>
      <protection locked="0"/>
    </xf>
    <xf numFmtId="164" fontId="3" fillId="35" borderId="24" xfId="59" applyNumberFormat="1" applyFont="1" applyFill="1" applyBorder="1" applyAlignment="1" applyProtection="1">
      <alignment horizontal="center" vertical="center"/>
      <protection locked="0"/>
    </xf>
    <xf numFmtId="164" fontId="3" fillId="35" borderId="23" xfId="59" applyNumberFormat="1" applyFont="1" applyFill="1" applyBorder="1" applyAlignment="1" applyProtection="1">
      <alignment horizontal="center" vertical="center"/>
      <protection locked="0"/>
    </xf>
    <xf numFmtId="0" fontId="3" fillId="35" borderId="23" xfId="59" applyFill="1" applyBorder="1" applyAlignment="1" applyProtection="1">
      <alignment horizontal="center" vertical="center"/>
      <protection locked="0"/>
    </xf>
    <xf numFmtId="0" fontId="3" fillId="36" borderId="22" xfId="59" applyFont="1" applyFill="1" applyBorder="1" applyAlignment="1" applyProtection="1">
      <alignment horizontal="center" vertical="center"/>
      <protection locked="0"/>
    </xf>
    <xf numFmtId="0" fontId="3" fillId="36" borderId="12" xfId="59" applyFont="1" applyFill="1" applyBorder="1" applyAlignment="1" applyProtection="1">
      <alignment horizontal="center" vertical="center"/>
      <protection locked="0"/>
    </xf>
    <xf numFmtId="0" fontId="32" fillId="34" borderId="19" xfId="59" applyFont="1" applyFill="1" applyBorder="1" applyAlignment="1" applyProtection="1">
      <alignment horizontal="right" vertical="center"/>
      <protection/>
    </xf>
    <xf numFmtId="0" fontId="12" fillId="0" borderId="21" xfId="59" applyFont="1" applyBorder="1" applyAlignment="1" applyProtection="1">
      <alignment horizontal="right" vertical="center"/>
      <protection/>
    </xf>
    <xf numFmtId="0" fontId="12" fillId="0" borderId="20" xfId="59" applyFont="1" applyBorder="1" applyAlignment="1" applyProtection="1">
      <alignment horizontal="right" vertical="center"/>
      <protection/>
    </xf>
    <xf numFmtId="0" fontId="4" fillId="0" borderId="27" xfId="59" applyFont="1" applyFill="1" applyBorder="1" applyAlignment="1" applyProtection="1">
      <alignment horizontal="center" vertical="center" wrapText="1"/>
      <protection/>
    </xf>
    <xf numFmtId="0" fontId="3" fillId="0" borderId="11" xfId="59" applyFill="1" applyBorder="1" applyAlignment="1" applyProtection="1">
      <alignment vertical="center" wrapText="1"/>
      <protection/>
    </xf>
    <xf numFmtId="165" fontId="4" fillId="2" borderId="18" xfId="59" applyNumberFormat="1" applyFont="1" applyFill="1" applyBorder="1" applyAlignment="1" applyProtection="1">
      <alignment horizontal="center" vertical="center" wrapText="1"/>
      <protection/>
    </xf>
    <xf numFmtId="165" fontId="4" fillId="2" borderId="17" xfId="59" applyNumberFormat="1" applyFont="1" applyFill="1" applyBorder="1" applyAlignment="1" applyProtection="1">
      <alignment horizontal="center" vertical="center" wrapText="1"/>
      <protection/>
    </xf>
    <xf numFmtId="165" fontId="4" fillId="2" borderId="16" xfId="59" applyNumberFormat="1" applyFont="1" applyFill="1" applyBorder="1" applyAlignment="1" applyProtection="1">
      <alignment horizontal="center" vertical="center" wrapText="1"/>
      <protection/>
    </xf>
    <xf numFmtId="165" fontId="3" fillId="35" borderId="22" xfId="59" applyNumberFormat="1" applyFont="1" applyFill="1" applyBorder="1" applyAlignment="1" applyProtection="1">
      <alignment horizontal="left"/>
      <protection locked="0"/>
    </xf>
    <xf numFmtId="0" fontId="3" fillId="35" borderId="0" xfId="59" applyFill="1" applyAlignment="1" applyProtection="1">
      <alignment/>
      <protection locked="0"/>
    </xf>
    <xf numFmtId="0" fontId="3" fillId="35" borderId="12" xfId="59" applyFill="1" applyBorder="1" applyAlignment="1" applyProtection="1">
      <alignment/>
      <protection locked="0"/>
    </xf>
    <xf numFmtId="165" fontId="3" fillId="36" borderId="22" xfId="59" applyNumberFormat="1" applyFont="1" applyFill="1" applyBorder="1" applyAlignment="1" applyProtection="1">
      <alignment horizontal="center" vertical="center"/>
      <protection locked="0"/>
    </xf>
    <xf numFmtId="165" fontId="3" fillId="36" borderId="12" xfId="59" applyNumberFormat="1" applyFont="1" applyFill="1" applyBorder="1" applyAlignment="1" applyProtection="1">
      <alignment horizontal="center" vertical="center"/>
      <protection locked="0"/>
    </xf>
    <xf numFmtId="0" fontId="3" fillId="36" borderId="19" xfId="59" applyNumberFormat="1" applyFont="1" applyFill="1" applyBorder="1" applyAlignment="1" applyProtection="1">
      <alignment horizontal="center" vertical="center"/>
      <protection locked="0"/>
    </xf>
    <xf numFmtId="0" fontId="3" fillId="36" borderId="20" xfId="59" applyNumberFormat="1" applyFill="1" applyBorder="1" applyAlignment="1" applyProtection="1">
      <alignment horizontal="center" vertical="center"/>
      <protection locked="0"/>
    </xf>
    <xf numFmtId="0" fontId="3" fillId="36" borderId="20" xfId="59" applyNumberFormat="1" applyFont="1" applyFill="1" applyBorder="1" applyAlignment="1" applyProtection="1">
      <alignment horizontal="center" vertical="center"/>
      <protection locked="0"/>
    </xf>
    <xf numFmtId="10" fontId="3" fillId="35" borderId="22" xfId="59" applyNumberFormat="1" applyFont="1" applyFill="1" applyBorder="1" applyAlignment="1" applyProtection="1">
      <alignment horizontal="center" vertical="center"/>
      <protection locked="0"/>
    </xf>
    <xf numFmtId="10" fontId="3" fillId="35" borderId="12" xfId="59" applyNumberFormat="1" applyFont="1" applyFill="1" applyBorder="1" applyAlignment="1" applyProtection="1">
      <alignment horizontal="center" vertical="center"/>
      <protection locked="0"/>
    </xf>
    <xf numFmtId="0" fontId="3" fillId="35" borderId="12" xfId="59" applyFill="1" applyBorder="1" applyAlignment="1" applyProtection="1">
      <alignment horizontal="center" vertical="center"/>
      <protection locked="0"/>
    </xf>
    <xf numFmtId="0" fontId="31" fillId="0" borderId="28" xfId="59" applyFont="1" applyBorder="1" applyAlignment="1" applyProtection="1">
      <alignment horizontal="center" vertical="center" wrapText="1"/>
      <protection/>
    </xf>
    <xf numFmtId="37" fontId="28" fillId="2" borderId="29" xfId="0" applyNumberFormat="1" applyFont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390525</xdr:colOff>
      <xdr:row>3</xdr:row>
      <xdr:rowOff>104775</xdr:rowOff>
    </xdr:from>
    <xdr:to>
      <xdr:col>17</xdr:col>
      <xdr:colOff>295275</xdr:colOff>
      <xdr:row>9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0325" y="628650"/>
          <a:ext cx="2047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GridLines="0" zoomScaleSheetLayoutView="100" zoomScalePageLayoutView="0" workbookViewId="0" topLeftCell="A1">
      <selection activeCell="D1" sqref="D1"/>
    </sheetView>
  </sheetViews>
  <sheetFormatPr defaultColWidth="8.3984375" defaultRowHeight="15"/>
  <cols>
    <col min="1" max="1" width="17.09765625" style="0" customWidth="1"/>
    <col min="2" max="2" width="27.19921875" style="0" customWidth="1"/>
    <col min="3" max="3" width="16.69921875" style="11" customWidth="1"/>
    <col min="4" max="4" width="17.3984375" style="5" customWidth="1"/>
    <col min="5" max="6" width="8.69921875" style="10" customWidth="1"/>
    <col min="7" max="11" width="8.69921875" style="9" customWidth="1"/>
  </cols>
  <sheetData>
    <row r="1" spans="1:4" ht="53.25" customHeight="1">
      <c r="A1" s="6" t="s">
        <v>36</v>
      </c>
      <c r="B1" s="106" t="s">
        <v>10</v>
      </c>
      <c r="C1" s="106"/>
      <c r="D1" s="103" t="s">
        <v>37</v>
      </c>
    </row>
    <row r="2" spans="1:4" ht="9.75" customHeight="1">
      <c r="A2" s="7"/>
      <c r="B2" s="7"/>
      <c r="C2" s="12"/>
      <c r="D2" s="13"/>
    </row>
    <row r="3" spans="1:4" ht="21.75" customHeight="1">
      <c r="A3" s="1"/>
      <c r="B3" s="1"/>
      <c r="C3" s="2" t="s">
        <v>13</v>
      </c>
      <c r="D3" s="3" t="s">
        <v>14</v>
      </c>
    </row>
    <row r="4" spans="1:4" ht="15.75">
      <c r="A4" s="4" t="s">
        <v>38</v>
      </c>
      <c r="C4" s="15"/>
      <c r="D4" s="16"/>
    </row>
    <row r="5" spans="1:11" s="8" customFormat="1" ht="15.75">
      <c r="A5" s="105"/>
      <c r="B5" s="105"/>
      <c r="C5" s="15"/>
      <c r="D5" s="16"/>
      <c r="E5" s="10"/>
      <c r="F5" s="10"/>
      <c r="G5" s="9"/>
      <c r="H5" s="9"/>
      <c r="I5" s="9"/>
      <c r="J5" s="9"/>
      <c r="K5" s="9"/>
    </row>
    <row r="6" spans="1:11" s="8" customFormat="1" ht="15.75">
      <c r="A6" s="105"/>
      <c r="B6" s="105"/>
      <c r="C6" s="15"/>
      <c r="D6" s="16"/>
      <c r="E6" s="10"/>
      <c r="F6" s="10"/>
      <c r="G6" s="9"/>
      <c r="H6" s="9"/>
      <c r="I6" s="9"/>
      <c r="J6" s="9"/>
      <c r="K6" s="9"/>
    </row>
    <row r="7" spans="1:11" s="8" customFormat="1" ht="15.75">
      <c r="A7" s="105"/>
      <c r="B7" s="105"/>
      <c r="C7" s="15"/>
      <c r="D7" s="16"/>
      <c r="E7" s="10"/>
      <c r="F7" s="10"/>
      <c r="G7" s="9"/>
      <c r="H7" s="9"/>
      <c r="I7" s="9"/>
      <c r="J7" s="9"/>
      <c r="K7" s="9"/>
    </row>
    <row r="8" spans="1:11" s="8" customFormat="1" ht="15.75">
      <c r="A8" s="105"/>
      <c r="B8" s="105"/>
      <c r="C8" s="15"/>
      <c r="D8" s="16"/>
      <c r="E8" s="10"/>
      <c r="F8" s="10"/>
      <c r="G8" s="9"/>
      <c r="H8" s="9"/>
      <c r="I8" s="9"/>
      <c r="J8" s="9"/>
      <c r="K8" s="9"/>
    </row>
    <row r="9" spans="1:11" s="8" customFormat="1" ht="15.75">
      <c r="A9" s="105"/>
      <c r="B9" s="105"/>
      <c r="C9" s="15"/>
      <c r="D9" s="16"/>
      <c r="E9" s="10"/>
      <c r="F9" s="10"/>
      <c r="G9" s="9"/>
      <c r="H9" s="9"/>
      <c r="I9" s="9"/>
      <c r="J9" s="9"/>
      <c r="K9" s="9"/>
    </row>
    <row r="10" spans="1:11" s="8" customFormat="1" ht="15.75">
      <c r="A10" s="105"/>
      <c r="B10" s="105"/>
      <c r="C10" s="15"/>
      <c r="D10" s="16"/>
      <c r="E10" s="10"/>
      <c r="F10" s="10"/>
      <c r="G10" s="9"/>
      <c r="H10" s="9"/>
      <c r="I10" s="9"/>
      <c r="J10" s="9"/>
      <c r="K10" s="9"/>
    </row>
    <row r="11" spans="1:11" s="8" customFormat="1" ht="15.75">
      <c r="A11" s="105"/>
      <c r="B11" s="105"/>
      <c r="C11" s="15"/>
      <c r="D11" s="16"/>
      <c r="E11" s="10"/>
      <c r="F11" s="10"/>
      <c r="G11" s="9"/>
      <c r="H11" s="9"/>
      <c r="I11" s="9"/>
      <c r="J11" s="9"/>
      <c r="K11" s="9"/>
    </row>
    <row r="12" spans="1:11" s="8" customFormat="1" ht="15.75">
      <c r="A12" s="105"/>
      <c r="B12" s="105"/>
      <c r="C12" s="15"/>
      <c r="D12" s="16"/>
      <c r="E12" s="10"/>
      <c r="F12" s="10"/>
      <c r="G12" s="9"/>
      <c r="H12" s="9"/>
      <c r="I12" s="9"/>
      <c r="J12" s="9"/>
      <c r="K12" s="9"/>
    </row>
    <row r="13" spans="1:11" s="8" customFormat="1" ht="15.75">
      <c r="A13" s="105"/>
      <c r="B13" s="105"/>
      <c r="C13" s="15"/>
      <c r="D13" s="16"/>
      <c r="E13" s="10"/>
      <c r="F13" s="10"/>
      <c r="G13" s="9"/>
      <c r="H13" s="9"/>
      <c r="I13" s="9"/>
      <c r="J13" s="9"/>
      <c r="K13" s="9"/>
    </row>
    <row r="14" spans="1:11" s="8" customFormat="1" ht="15.75">
      <c r="A14" s="105"/>
      <c r="B14" s="105"/>
      <c r="C14" s="15"/>
      <c r="D14" s="16"/>
      <c r="E14" s="10"/>
      <c r="F14" s="10"/>
      <c r="G14" s="9"/>
      <c r="H14" s="9"/>
      <c r="I14" s="9"/>
      <c r="J14" s="9"/>
      <c r="K14" s="9"/>
    </row>
    <row r="15" spans="1:11" s="8" customFormat="1" ht="15.75">
      <c r="A15" s="105"/>
      <c r="B15" s="105"/>
      <c r="C15" s="15"/>
      <c r="D15" s="16"/>
      <c r="E15" s="10"/>
      <c r="F15" s="10"/>
      <c r="G15" s="9"/>
      <c r="H15" s="9"/>
      <c r="I15" s="9"/>
      <c r="J15" s="9"/>
      <c r="K15" s="9"/>
    </row>
    <row r="16" spans="1:4" ht="15.75">
      <c r="A16" s="4" t="s">
        <v>39</v>
      </c>
      <c r="C16" s="15"/>
      <c r="D16" s="16"/>
    </row>
    <row r="17" spans="1:11" s="8" customFormat="1" ht="15.75">
      <c r="A17" s="105"/>
      <c r="B17" s="105"/>
      <c r="C17" s="15"/>
      <c r="D17" s="16"/>
      <c r="E17" s="10"/>
      <c r="F17" s="10"/>
      <c r="G17" s="9"/>
      <c r="H17" s="9"/>
      <c r="I17" s="9"/>
      <c r="J17" s="9"/>
      <c r="K17" s="9"/>
    </row>
    <row r="18" spans="1:11" s="8" customFormat="1" ht="15.75">
      <c r="A18" s="105"/>
      <c r="B18" s="105"/>
      <c r="C18" s="15"/>
      <c r="D18" s="16"/>
      <c r="E18" s="10"/>
      <c r="F18" s="10"/>
      <c r="G18" s="9"/>
      <c r="H18" s="9"/>
      <c r="I18" s="9"/>
      <c r="J18" s="9"/>
      <c r="K18" s="9"/>
    </row>
    <row r="19" spans="1:11" s="8" customFormat="1" ht="15.75">
      <c r="A19" s="105"/>
      <c r="B19" s="105"/>
      <c r="C19" s="15"/>
      <c r="D19" s="16"/>
      <c r="E19" s="10"/>
      <c r="F19" s="10"/>
      <c r="G19" s="9"/>
      <c r="H19" s="9"/>
      <c r="I19" s="9"/>
      <c r="J19" s="9"/>
      <c r="K19" s="9"/>
    </row>
    <row r="20" spans="1:11" s="8" customFormat="1" ht="15.75">
      <c r="A20" s="105"/>
      <c r="B20" s="105"/>
      <c r="C20" s="15"/>
      <c r="D20" s="16"/>
      <c r="E20" s="10"/>
      <c r="F20" s="10"/>
      <c r="G20" s="9"/>
      <c r="H20" s="9"/>
      <c r="I20" s="9"/>
      <c r="J20" s="9"/>
      <c r="K20" s="9"/>
    </row>
    <row r="21" spans="1:11" s="8" customFormat="1" ht="15.75">
      <c r="A21" s="105"/>
      <c r="B21" s="105"/>
      <c r="C21" s="15"/>
      <c r="D21" s="16"/>
      <c r="E21" s="10"/>
      <c r="F21" s="10"/>
      <c r="G21" s="9"/>
      <c r="H21" s="9"/>
      <c r="I21" s="9"/>
      <c r="J21" s="9"/>
      <c r="K21" s="9"/>
    </row>
    <row r="22" spans="1:11" s="8" customFormat="1" ht="15.75">
      <c r="A22" s="105"/>
      <c r="B22" s="105"/>
      <c r="C22" s="15"/>
      <c r="D22" s="16"/>
      <c r="E22" s="10"/>
      <c r="F22" s="10"/>
      <c r="G22" s="9"/>
      <c r="H22" s="9"/>
      <c r="I22" s="9"/>
      <c r="J22" s="9"/>
      <c r="K22" s="9"/>
    </row>
    <row r="23" spans="1:11" s="8" customFormat="1" ht="15.75">
      <c r="A23" s="105"/>
      <c r="B23" s="105"/>
      <c r="C23" s="15"/>
      <c r="D23" s="16"/>
      <c r="E23" s="10"/>
      <c r="F23" s="10"/>
      <c r="G23" s="9"/>
      <c r="H23" s="9"/>
      <c r="I23" s="9"/>
      <c r="J23" s="9"/>
      <c r="K23" s="9"/>
    </row>
    <row r="24" spans="1:11" s="8" customFormat="1" ht="15.75">
      <c r="A24" s="105"/>
      <c r="B24" s="105"/>
      <c r="C24" s="15"/>
      <c r="D24" s="16"/>
      <c r="E24" s="10"/>
      <c r="F24" s="10"/>
      <c r="G24" s="9"/>
      <c r="H24" s="9"/>
      <c r="I24" s="9"/>
      <c r="J24" s="9"/>
      <c r="K24" s="9"/>
    </row>
    <row r="25" spans="1:4" ht="15.75">
      <c r="A25" s="4" t="s">
        <v>40</v>
      </c>
      <c r="C25" s="15"/>
      <c r="D25" s="16"/>
    </row>
    <row r="26" spans="1:11" s="8" customFormat="1" ht="15.75">
      <c r="A26" s="105" t="s">
        <v>12</v>
      </c>
      <c r="B26" s="105"/>
      <c r="C26" s="15"/>
      <c r="D26" s="16"/>
      <c r="E26" s="10"/>
      <c r="F26" s="10"/>
      <c r="G26" s="9"/>
      <c r="H26" s="9"/>
      <c r="I26" s="9"/>
      <c r="J26" s="9"/>
      <c r="K26" s="9"/>
    </row>
    <row r="27" spans="1:11" s="8" customFormat="1" ht="15.75">
      <c r="A27" s="105"/>
      <c r="B27" s="105"/>
      <c r="C27" s="15"/>
      <c r="D27" s="16"/>
      <c r="E27" s="10"/>
      <c r="F27" s="10"/>
      <c r="G27" s="9"/>
      <c r="H27" s="9"/>
      <c r="I27" s="9"/>
      <c r="J27" s="9"/>
      <c r="K27" s="9"/>
    </row>
    <row r="28" spans="1:11" s="8" customFormat="1" ht="15.75">
      <c r="A28" s="105"/>
      <c r="B28" s="105"/>
      <c r="C28" s="15"/>
      <c r="D28" s="16"/>
      <c r="E28" s="10"/>
      <c r="F28" s="10"/>
      <c r="G28" s="9"/>
      <c r="H28" s="9"/>
      <c r="I28" s="9"/>
      <c r="J28" s="9"/>
      <c r="K28" s="9"/>
    </row>
    <row r="29" spans="1:11" s="8" customFormat="1" ht="15.75">
      <c r="A29" s="105"/>
      <c r="B29" s="105"/>
      <c r="C29" s="15"/>
      <c r="D29" s="16"/>
      <c r="E29" s="10"/>
      <c r="F29" s="10"/>
      <c r="G29" s="9"/>
      <c r="H29" s="9"/>
      <c r="I29" s="9"/>
      <c r="J29" s="9"/>
      <c r="K29" s="9"/>
    </row>
    <row r="30" spans="1:11" s="8" customFormat="1" ht="15.75">
      <c r="A30" s="105"/>
      <c r="B30" s="105"/>
      <c r="C30" s="15"/>
      <c r="D30" s="16"/>
      <c r="E30" s="10"/>
      <c r="F30" s="10"/>
      <c r="G30" s="9"/>
      <c r="H30" s="9"/>
      <c r="I30" s="9"/>
      <c r="J30" s="9"/>
      <c r="K30" s="9"/>
    </row>
    <row r="31" spans="1:11" s="8" customFormat="1" ht="15.75">
      <c r="A31" s="105"/>
      <c r="B31" s="105"/>
      <c r="C31" s="15"/>
      <c r="D31" s="16"/>
      <c r="E31" s="10"/>
      <c r="F31" s="10"/>
      <c r="G31" s="9"/>
      <c r="H31" s="9"/>
      <c r="I31" s="9"/>
      <c r="J31" s="9"/>
      <c r="K31" s="9"/>
    </row>
    <row r="32" spans="1:11" s="8" customFormat="1" ht="15.75">
      <c r="A32" s="105"/>
      <c r="B32" s="105"/>
      <c r="C32" s="15"/>
      <c r="D32" s="16"/>
      <c r="E32" s="10"/>
      <c r="F32" s="10"/>
      <c r="G32" s="9"/>
      <c r="H32" s="9"/>
      <c r="I32" s="9"/>
      <c r="J32" s="9"/>
      <c r="K32" s="9"/>
    </row>
    <row r="33" spans="1:11" s="8" customFormat="1" ht="15.75">
      <c r="A33" s="105"/>
      <c r="B33" s="105"/>
      <c r="C33" s="15"/>
      <c r="D33" s="16"/>
      <c r="E33" s="10"/>
      <c r="F33" s="10"/>
      <c r="G33" s="9"/>
      <c r="H33" s="9"/>
      <c r="I33" s="9"/>
      <c r="J33" s="9"/>
      <c r="K33" s="9"/>
    </row>
    <row r="34" spans="1:11" s="8" customFormat="1" ht="15.75">
      <c r="A34" s="105"/>
      <c r="B34" s="105"/>
      <c r="C34" s="15"/>
      <c r="D34" s="16"/>
      <c r="E34" s="10"/>
      <c r="F34" s="10"/>
      <c r="G34" s="9"/>
      <c r="H34" s="9"/>
      <c r="I34" s="9"/>
      <c r="J34" s="9"/>
      <c r="K34" s="9"/>
    </row>
    <row r="35" spans="1:11" s="8" customFormat="1" ht="15.75">
      <c r="A35" s="105"/>
      <c r="B35" s="105"/>
      <c r="C35" s="15"/>
      <c r="D35" s="16"/>
      <c r="E35" s="10"/>
      <c r="F35" s="10"/>
      <c r="G35" s="9"/>
      <c r="H35" s="9"/>
      <c r="I35" s="9"/>
      <c r="J35" s="9"/>
      <c r="K35" s="9"/>
    </row>
    <row r="36" spans="1:11" s="8" customFormat="1" ht="15.75">
      <c r="A36" s="105"/>
      <c r="B36" s="105"/>
      <c r="C36" s="15"/>
      <c r="D36" s="16"/>
      <c r="E36" s="10"/>
      <c r="F36" s="10"/>
      <c r="G36" s="9"/>
      <c r="H36" s="9"/>
      <c r="I36" s="9"/>
      <c r="J36" s="9"/>
      <c r="K36" s="9"/>
    </row>
    <row r="37" spans="1:11" s="8" customFormat="1" ht="15.75">
      <c r="A37" s="105"/>
      <c r="B37" s="105"/>
      <c r="C37" s="15"/>
      <c r="D37" s="16"/>
      <c r="E37" s="10"/>
      <c r="F37" s="10"/>
      <c r="G37" s="9"/>
      <c r="H37" s="9"/>
      <c r="I37" s="9"/>
      <c r="J37" s="9"/>
      <c r="K37" s="9"/>
    </row>
    <row r="38" spans="1:4" ht="15.75">
      <c r="A38" s="107"/>
      <c r="B38" s="107"/>
      <c r="C38" s="15"/>
      <c r="D38" s="16"/>
    </row>
    <row r="39" spans="1:4" ht="15.75">
      <c r="A39" s="107"/>
      <c r="B39" s="107"/>
      <c r="C39" s="15"/>
      <c r="D39" s="16"/>
    </row>
    <row r="40" spans="1:4" ht="15.75">
      <c r="A40" s="14"/>
      <c r="B40" s="14"/>
      <c r="C40" s="15"/>
      <c r="D40" s="16"/>
    </row>
    <row r="41" spans="1:4" ht="15.75">
      <c r="A41" s="14"/>
      <c r="B41" s="14"/>
      <c r="C41" s="15"/>
      <c r="D41" s="16"/>
    </row>
    <row r="42" spans="1:4" ht="15.75">
      <c r="A42" s="14"/>
      <c r="B42" s="14"/>
      <c r="C42" s="15"/>
      <c r="D42" s="16"/>
    </row>
    <row r="43" spans="1:4" ht="15.75">
      <c r="A43" s="14"/>
      <c r="B43" s="14"/>
      <c r="C43" s="15"/>
      <c r="D43" s="16"/>
    </row>
    <row r="44" spans="1:2" ht="15.75">
      <c r="A44" s="14"/>
      <c r="B44" s="14"/>
    </row>
  </sheetData>
  <sheetProtection/>
  <mergeCells count="34"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35:B35"/>
    <mergeCell ref="A29:B29"/>
    <mergeCell ref="A17:B17"/>
    <mergeCell ref="A18:B18"/>
    <mergeCell ref="A19:B19"/>
    <mergeCell ref="A20:B20"/>
    <mergeCell ref="A21:B21"/>
    <mergeCell ref="A22:B22"/>
    <mergeCell ref="A23:B23"/>
    <mergeCell ref="A24:B24"/>
    <mergeCell ref="A26:B26"/>
    <mergeCell ref="A27:B27"/>
    <mergeCell ref="A28:B28"/>
    <mergeCell ref="A15:B15"/>
    <mergeCell ref="B1:C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rintOptions/>
  <pageMargins left="0.5118110236220472" right="0.5118110236220472" top="0.7480314960629921" bottom="0.7480314960629921" header="0.5118110236220472" footer="0.5118110236220472"/>
  <pageSetup fitToHeight="1" fitToWidth="1"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3"/>
  <sheetViews>
    <sheetView showGridLines="0" tabSelected="1" zoomScalePageLayoutView="0" workbookViewId="0" topLeftCell="A1">
      <selection activeCell="B15" sqref="B15"/>
    </sheetView>
  </sheetViews>
  <sheetFormatPr defaultColWidth="11.09765625" defaultRowHeight="15"/>
  <cols>
    <col min="1" max="1" width="11.3984375" style="23" customWidth="1"/>
    <col min="2" max="2" width="7.19921875" style="22" customWidth="1"/>
    <col min="3" max="3" width="10.5" style="21" customWidth="1"/>
    <col min="4" max="4" width="3.09765625" style="21" customWidth="1"/>
    <col min="5" max="5" width="4.8984375" style="21" customWidth="1"/>
    <col min="6" max="6" width="3.09765625" style="21" customWidth="1"/>
    <col min="7" max="7" width="6.3984375" style="19" customWidth="1"/>
    <col min="8" max="12" width="7.5" style="19" customWidth="1"/>
    <col min="13" max="13" width="8.59765625" style="19" customWidth="1"/>
    <col min="14" max="14" width="10.5" style="19" customWidth="1"/>
    <col min="15" max="17" width="7.5" style="19" customWidth="1"/>
    <col min="18" max="18" width="6.5" style="19" customWidth="1"/>
    <col min="19" max="19" width="5.5" style="19" customWidth="1"/>
    <col min="20" max="20" width="5.3984375" style="20" customWidth="1"/>
    <col min="21" max="21" width="32.19921875" style="19" hidden="1" customWidth="1"/>
    <col min="22" max="23" width="7.09765625" style="19" customWidth="1"/>
    <col min="24" max="24" width="7" style="19" customWidth="1"/>
    <col min="25" max="16384" width="11.09765625" style="19" customWidth="1"/>
  </cols>
  <sheetData>
    <row r="1" spans="2:6" ht="7.5" customHeight="1" thickBot="1">
      <c r="B1" s="72"/>
      <c r="C1" s="102"/>
      <c r="D1" s="102"/>
      <c r="E1" s="102"/>
      <c r="F1" s="102"/>
    </row>
    <row r="2" spans="1:18" ht="20.25" customHeight="1" thickBot="1">
      <c r="A2" s="114" t="s">
        <v>8</v>
      </c>
      <c r="B2" s="115"/>
      <c r="C2" s="116"/>
      <c r="D2" s="117">
        <v>0</v>
      </c>
      <c r="E2" s="118"/>
      <c r="F2" s="19"/>
      <c r="J2" s="79"/>
      <c r="K2" s="101"/>
      <c r="L2" s="79"/>
      <c r="M2" s="79"/>
      <c r="R2" s="100" t="s">
        <v>9</v>
      </c>
    </row>
    <row r="3" spans="1:7" ht="13.5" thickBot="1">
      <c r="A3" s="99"/>
      <c r="B3" s="98"/>
      <c r="C3" s="97"/>
      <c r="D3" s="97"/>
      <c r="E3" s="97"/>
      <c r="F3" s="97"/>
      <c r="G3" s="97"/>
    </row>
    <row r="4" spans="1:17" ht="13.5" customHeight="1" thickBot="1">
      <c r="A4" s="119" t="s">
        <v>5</v>
      </c>
      <c r="B4" s="120"/>
      <c r="C4" s="121"/>
      <c r="D4" s="122" t="s">
        <v>4</v>
      </c>
      <c r="E4" s="123"/>
      <c r="F4" s="122" t="s">
        <v>3</v>
      </c>
      <c r="G4" s="123"/>
      <c r="H4" s="96" t="s">
        <v>2</v>
      </c>
      <c r="I4" s="96" t="s">
        <v>1</v>
      </c>
      <c r="J4" s="96" t="s">
        <v>0</v>
      </c>
      <c r="L4" s="95" t="s">
        <v>9</v>
      </c>
      <c r="M4" s="94"/>
      <c r="N4" s="93"/>
      <c r="Q4" s="79"/>
    </row>
    <row r="5" spans="1:17" ht="13.5" thickBot="1">
      <c r="A5" s="124" t="s">
        <v>6</v>
      </c>
      <c r="B5" s="109"/>
      <c r="C5" s="110"/>
      <c r="D5" s="125">
        <v>1</v>
      </c>
      <c r="E5" s="126"/>
      <c r="F5" s="125">
        <v>2</v>
      </c>
      <c r="G5" s="126"/>
      <c r="H5" s="92">
        <v>3</v>
      </c>
      <c r="I5" s="92">
        <v>4</v>
      </c>
      <c r="J5" s="92">
        <v>5</v>
      </c>
      <c r="L5" s="82" t="s">
        <v>7</v>
      </c>
      <c r="M5" s="84"/>
      <c r="N5" s="80">
        <f>$R$21</f>
        <v>0</v>
      </c>
      <c r="Q5" s="79"/>
    </row>
    <row r="6" spans="1:17" ht="12.75" customHeight="1">
      <c r="A6" s="124" t="s">
        <v>15</v>
      </c>
      <c r="B6" s="109"/>
      <c r="C6" s="110"/>
      <c r="D6" s="127">
        <v>0</v>
      </c>
      <c r="E6" s="128"/>
      <c r="F6" s="127">
        <v>0</v>
      </c>
      <c r="G6" s="129"/>
      <c r="H6" s="91">
        <v>0</v>
      </c>
      <c r="I6" s="91">
        <v>0</v>
      </c>
      <c r="J6" s="91">
        <v>0</v>
      </c>
      <c r="L6" s="90" t="s">
        <v>16</v>
      </c>
      <c r="M6" s="89"/>
      <c r="N6" s="88">
        <f>$D$2-$H$18-$J$18-$L$18-$N$18-$P$18</f>
        <v>0</v>
      </c>
      <c r="Q6" s="79"/>
    </row>
    <row r="7" spans="1:17" ht="12.75">
      <c r="A7" s="108" t="s">
        <v>17</v>
      </c>
      <c r="B7" s="109"/>
      <c r="C7" s="110"/>
      <c r="D7" s="111">
        <v>0</v>
      </c>
      <c r="E7" s="112"/>
      <c r="F7" s="111">
        <v>0</v>
      </c>
      <c r="G7" s="113"/>
      <c r="H7" s="87">
        <v>0</v>
      </c>
      <c r="I7" s="87">
        <v>0</v>
      </c>
      <c r="J7" s="87">
        <v>0</v>
      </c>
      <c r="L7" s="82" t="s">
        <v>18</v>
      </c>
      <c r="M7" s="84"/>
      <c r="N7" s="86">
        <f>IF(R201&gt;0.01,"Out of Range",COUNTIF(R21:R201,"&gt;0.01"))</f>
        <v>0</v>
      </c>
      <c r="Q7" s="79"/>
    </row>
    <row r="8" spans="1:17" ht="12.75">
      <c r="A8" s="108" t="s">
        <v>19</v>
      </c>
      <c r="B8" s="109"/>
      <c r="C8" s="110"/>
      <c r="D8" s="130">
        <v>0</v>
      </c>
      <c r="E8" s="131"/>
      <c r="F8" s="130">
        <v>0</v>
      </c>
      <c r="G8" s="113"/>
      <c r="H8" s="85">
        <v>0</v>
      </c>
      <c r="I8" s="85">
        <v>0</v>
      </c>
      <c r="J8" s="85">
        <v>0</v>
      </c>
      <c r="L8" s="82" t="s">
        <v>20</v>
      </c>
      <c r="M8" s="84"/>
      <c r="N8" s="80">
        <f>IF(R201&gt;0.01,"Unknown",SUM($H$22:$H$201,$J$22:$J$201,$L$22:$L$201,$N$22:$N$201,$P$22:$P$201))</f>
        <v>0</v>
      </c>
      <c r="Q8" s="79"/>
    </row>
    <row r="9" spans="1:17" ht="12.75">
      <c r="A9" s="124" t="s">
        <v>21</v>
      </c>
      <c r="B9" s="109"/>
      <c r="C9" s="110"/>
      <c r="D9" s="148">
        <v>0</v>
      </c>
      <c r="E9" s="149"/>
      <c r="F9" s="148">
        <v>0</v>
      </c>
      <c r="G9" s="150"/>
      <c r="H9" s="83">
        <v>0</v>
      </c>
      <c r="I9" s="83">
        <v>0</v>
      </c>
      <c r="J9" s="83">
        <v>0</v>
      </c>
      <c r="L9" s="82" t="s">
        <v>22</v>
      </c>
      <c r="M9" s="81"/>
      <c r="N9" s="80">
        <f>IF(R201&gt;0.01,"Unknown",N8-SUM(D6:J6))</f>
        <v>0</v>
      </c>
      <c r="Q9" s="79"/>
    </row>
    <row r="10" spans="1:17" ht="13.5" thickBot="1">
      <c r="A10" s="124" t="s">
        <v>23</v>
      </c>
      <c r="B10" s="109"/>
      <c r="C10" s="110"/>
      <c r="D10" s="143">
        <v>0</v>
      </c>
      <c r="E10" s="144"/>
      <c r="F10" s="143">
        <v>0</v>
      </c>
      <c r="G10" s="113"/>
      <c r="H10" s="78">
        <v>0</v>
      </c>
      <c r="I10" s="78">
        <v>0</v>
      </c>
      <c r="J10" s="78">
        <v>0</v>
      </c>
      <c r="L10" s="77" t="s">
        <v>24</v>
      </c>
      <c r="M10" s="76"/>
      <c r="N10" s="104">
        <f>IF(R201&gt;0.01,"Out of Range",EDATE(A21,N7))</f>
        <v>44317</v>
      </c>
      <c r="Q10" s="75"/>
    </row>
    <row r="11" spans="1:10" ht="13.5" thickBot="1">
      <c r="A11" s="132" t="s">
        <v>32</v>
      </c>
      <c r="B11" s="133"/>
      <c r="C11" s="134"/>
      <c r="D11" s="145" t="s">
        <v>31</v>
      </c>
      <c r="E11" s="147"/>
      <c r="F11" s="145" t="s">
        <v>31</v>
      </c>
      <c r="G11" s="146"/>
      <c r="H11" s="74" t="s">
        <v>31</v>
      </c>
      <c r="I11" s="74" t="s">
        <v>31</v>
      </c>
      <c r="J11" s="74" t="s">
        <v>31</v>
      </c>
    </row>
    <row r="12" spans="1:10" ht="13.5" thickBot="1">
      <c r="A12" s="21"/>
      <c r="B12" s="73"/>
      <c r="C12" s="73"/>
      <c r="G12" s="21"/>
      <c r="H12" s="21"/>
      <c r="I12" s="21"/>
      <c r="J12" s="21"/>
    </row>
    <row r="13" spans="2:20" ht="13.5" thickBot="1">
      <c r="B13" s="72"/>
      <c r="G13" s="55"/>
      <c r="H13" s="71" t="str">
        <f ca="1">OFFSET($C4,0,MATCH(1,$D$5:$J$5,0),1,1)</f>
        <v>Loan #1</v>
      </c>
      <c r="I13" s="69"/>
      <c r="J13" s="70" t="str">
        <f ca="1">OFFSET($C4,0,MATCH(2,$D$5:$J$5,0),1,1)</f>
        <v>Loan #2</v>
      </c>
      <c r="K13" s="69"/>
      <c r="L13" s="70" t="str">
        <f ca="1">OFFSET($C4,0,MATCH(3,$D$5:$J$5,0),1,1)</f>
        <v>Loan #3</v>
      </c>
      <c r="M13" s="69"/>
      <c r="N13" s="70" t="str">
        <f ca="1">OFFSET($C4,0,MATCH(4,$D$5:$J$5,0),1,1)</f>
        <v>Loan #4</v>
      </c>
      <c r="O13" s="69"/>
      <c r="P13" s="70" t="str">
        <f ca="1">OFFSET($C4,0,MATCH(5,$D$5:$J$5,0),1,1)</f>
        <v>Loan #5</v>
      </c>
      <c r="Q13" s="69"/>
      <c r="R13" s="135" t="s">
        <v>25</v>
      </c>
      <c r="S13" s="68"/>
      <c r="T13" s="151" t="s">
        <v>30</v>
      </c>
    </row>
    <row r="14" spans="1:20" ht="14.25" customHeight="1">
      <c r="A14" s="67" t="s">
        <v>41</v>
      </c>
      <c r="B14" s="66" t="s">
        <v>42</v>
      </c>
      <c r="G14" s="55"/>
      <c r="H14" s="54">
        <f aca="true" ca="1" t="shared" si="0" ref="H14:H19">OFFSET($C6,0,MATCH(1,$D$5:$J$5,0),1,1)</f>
        <v>0</v>
      </c>
      <c r="I14" s="52"/>
      <c r="J14" s="53">
        <f aca="true" ca="1" t="shared" si="1" ref="J14:J19">OFFSET($C6,0,MATCH(2,$D$5:$J$5,0),1,1)</f>
        <v>0</v>
      </c>
      <c r="K14" s="52"/>
      <c r="L14" s="53">
        <f aca="true" ca="1" t="shared" si="2" ref="L14:L19">OFFSET($C6,0,MATCH(3,$D$5:$J$5,0),1,1)</f>
        <v>0</v>
      </c>
      <c r="M14" s="52"/>
      <c r="N14" s="53">
        <f aca="true" ca="1" t="shared" si="3" ref="N14:N19">OFFSET($C6,0,MATCH(4,$D$5:$J$5,0),1,1)</f>
        <v>0</v>
      </c>
      <c r="O14" s="52"/>
      <c r="P14" s="53">
        <f aca="true" ca="1" t="shared" si="4" ref="P14:P19">OFFSET($C6,0,MATCH(5,$D$5:$J$5,0),1,1)</f>
        <v>0</v>
      </c>
      <c r="Q14" s="52"/>
      <c r="R14" s="136"/>
      <c r="S14" s="51"/>
      <c r="T14" s="152"/>
    </row>
    <row r="15" spans="1:20" ht="12.75" customHeight="1" thickBot="1">
      <c r="A15" s="65" t="s">
        <v>43</v>
      </c>
      <c r="B15" s="64">
        <v>2021</v>
      </c>
      <c r="G15" s="55"/>
      <c r="H15" s="61">
        <f ca="1" t="shared" si="0"/>
        <v>0</v>
      </c>
      <c r="I15" s="59"/>
      <c r="J15" s="60">
        <f ca="1" t="shared" si="1"/>
        <v>0</v>
      </c>
      <c r="K15" s="59"/>
      <c r="L15" s="60">
        <f ca="1" t="shared" si="2"/>
        <v>0</v>
      </c>
      <c r="M15" s="59"/>
      <c r="N15" s="60">
        <f ca="1" t="shared" si="3"/>
        <v>0</v>
      </c>
      <c r="O15" s="59"/>
      <c r="P15" s="60">
        <f ca="1" t="shared" si="4"/>
        <v>0</v>
      </c>
      <c r="Q15" s="59"/>
      <c r="R15" s="136"/>
      <c r="S15" s="51"/>
      <c r="T15" s="152"/>
    </row>
    <row r="16" spans="7:20" ht="12.75">
      <c r="G16" s="55"/>
      <c r="H16" s="63">
        <f ca="1" t="shared" si="0"/>
        <v>0</v>
      </c>
      <c r="I16" s="59"/>
      <c r="J16" s="62">
        <f ca="1" t="shared" si="1"/>
        <v>0</v>
      </c>
      <c r="K16" s="59"/>
      <c r="L16" s="62">
        <f ca="1" t="shared" si="2"/>
        <v>0</v>
      </c>
      <c r="M16" s="59"/>
      <c r="N16" s="62">
        <f ca="1" t="shared" si="3"/>
        <v>0</v>
      </c>
      <c r="O16" s="59"/>
      <c r="P16" s="62">
        <f ca="1" t="shared" si="4"/>
        <v>0</v>
      </c>
      <c r="Q16" s="59"/>
      <c r="R16" s="136"/>
      <c r="S16" s="51"/>
      <c r="T16" s="152"/>
    </row>
    <row r="17" spans="7:20" ht="12.75">
      <c r="G17" s="55"/>
      <c r="H17" s="61">
        <f ca="1" t="shared" si="0"/>
        <v>0</v>
      </c>
      <c r="I17" s="59"/>
      <c r="J17" s="60">
        <f ca="1" t="shared" si="1"/>
        <v>0</v>
      </c>
      <c r="K17" s="59"/>
      <c r="L17" s="60">
        <f ca="1" t="shared" si="2"/>
        <v>0</v>
      </c>
      <c r="M17" s="59"/>
      <c r="N17" s="60">
        <f ca="1" t="shared" si="3"/>
        <v>0</v>
      </c>
      <c r="O17" s="59"/>
      <c r="P17" s="60">
        <f ca="1" t="shared" si="4"/>
        <v>0</v>
      </c>
      <c r="Q17" s="59"/>
      <c r="R17" s="136"/>
      <c r="S17" s="51"/>
      <c r="T17" s="18"/>
    </row>
    <row r="18" spans="1:20" ht="13.5" thickBot="1">
      <c r="A18" s="58"/>
      <c r="B18" s="57"/>
      <c r="C18" s="56"/>
      <c r="D18" s="56"/>
      <c r="E18" s="56"/>
      <c r="F18" s="56"/>
      <c r="G18" s="55"/>
      <c r="H18" s="54">
        <f ca="1" t="shared" si="0"/>
        <v>0</v>
      </c>
      <c r="I18" s="52"/>
      <c r="J18" s="53">
        <f ca="1" t="shared" si="1"/>
        <v>0</v>
      </c>
      <c r="K18" s="52"/>
      <c r="L18" s="53">
        <f ca="1" t="shared" si="2"/>
        <v>0</v>
      </c>
      <c r="M18" s="52"/>
      <c r="N18" s="53">
        <f ca="1" t="shared" si="3"/>
        <v>0</v>
      </c>
      <c r="O18" s="52"/>
      <c r="P18" s="53">
        <f ca="1" t="shared" si="4"/>
        <v>0</v>
      </c>
      <c r="Q18" s="52"/>
      <c r="R18" s="136"/>
      <c r="S18" s="51"/>
      <c r="T18" s="18"/>
    </row>
    <row r="19" spans="1:20" ht="13.5" hidden="1" thickBot="1">
      <c r="A19" s="50"/>
      <c r="B19" s="49"/>
      <c r="C19" s="48"/>
      <c r="D19" s="48"/>
      <c r="E19" s="48"/>
      <c r="F19" s="48"/>
      <c r="G19" s="47"/>
      <c r="H19" s="46" t="str">
        <f ca="1" t="shared" si="0"/>
        <v>N</v>
      </c>
      <c r="I19" s="45"/>
      <c r="J19" s="46" t="str">
        <f ca="1" t="shared" si="1"/>
        <v>N</v>
      </c>
      <c r="K19" s="45"/>
      <c r="L19" s="46" t="str">
        <f ca="1" t="shared" si="2"/>
        <v>N</v>
      </c>
      <c r="M19" s="45"/>
      <c r="N19" s="46" t="str">
        <f ca="1" t="shared" si="3"/>
        <v>N</v>
      </c>
      <c r="O19" s="45"/>
      <c r="P19" s="46" t="str">
        <f ca="1" t="shared" si="4"/>
        <v>N</v>
      </c>
      <c r="Q19" s="45"/>
      <c r="R19" s="44"/>
      <c r="S19" s="43"/>
      <c r="T19" s="18"/>
    </row>
    <row r="20" spans="1:20" s="35" customFormat="1" ht="27.75" customHeight="1" thickBot="1">
      <c r="A20" s="42" t="s">
        <v>11</v>
      </c>
      <c r="B20" s="41" t="s">
        <v>26</v>
      </c>
      <c r="C20" s="137" t="s">
        <v>34</v>
      </c>
      <c r="D20" s="138"/>
      <c r="E20" s="138"/>
      <c r="F20" s="139"/>
      <c r="G20" s="37" t="s">
        <v>33</v>
      </c>
      <c r="H20" s="40" t="s">
        <v>27</v>
      </c>
      <c r="I20" s="39" t="s">
        <v>35</v>
      </c>
      <c r="J20" s="40" t="s">
        <v>27</v>
      </c>
      <c r="K20" s="39" t="s">
        <v>35</v>
      </c>
      <c r="L20" s="40" t="s">
        <v>27</v>
      </c>
      <c r="M20" s="39" t="s">
        <v>35</v>
      </c>
      <c r="N20" s="40" t="s">
        <v>27</v>
      </c>
      <c r="O20" s="39" t="s">
        <v>35</v>
      </c>
      <c r="P20" s="40" t="s">
        <v>27</v>
      </c>
      <c r="Q20" s="39" t="s">
        <v>35</v>
      </c>
      <c r="R20" s="38"/>
      <c r="S20" s="37" t="s">
        <v>33</v>
      </c>
      <c r="T20" s="36" t="s">
        <v>29</v>
      </c>
    </row>
    <row r="21" spans="1:20" ht="12.75">
      <c r="A21" s="30">
        <f>DATE($B$15,MONTH(DATEVALUE("1/"&amp;($A$15)&amp;"/2000")),1)</f>
        <v>44317</v>
      </c>
      <c r="B21" s="34"/>
      <c r="C21" s="33"/>
      <c r="D21" s="33"/>
      <c r="E21" s="33"/>
      <c r="F21" s="33"/>
      <c r="G21" s="26">
        <v>0</v>
      </c>
      <c r="H21" s="32"/>
      <c r="I21" s="27">
        <f>H14</f>
        <v>0</v>
      </c>
      <c r="J21" s="28"/>
      <c r="K21" s="27">
        <f>J14</f>
        <v>0</v>
      </c>
      <c r="L21" s="28"/>
      <c r="M21" s="27">
        <f>L14</f>
        <v>0</v>
      </c>
      <c r="N21" s="28"/>
      <c r="O21" s="27">
        <f>N14</f>
        <v>0</v>
      </c>
      <c r="P21" s="28"/>
      <c r="Q21" s="27">
        <f>P14</f>
        <v>0</v>
      </c>
      <c r="R21" s="27">
        <f aca="true" t="shared" si="5" ref="R21:R52">Q21+O21+M21+K21+I21</f>
        <v>0</v>
      </c>
      <c r="S21" s="26">
        <f aca="true" t="shared" si="6" ref="S21:S52">$G21</f>
        <v>0</v>
      </c>
      <c r="T21" s="17"/>
    </row>
    <row r="22" spans="1:20" ht="12.75">
      <c r="A22" s="30">
        <f aca="true" t="shared" si="7" ref="A22:A53">DATE($B$15,MONTH(DATEVALUE("1/"&amp;($A$15)&amp;"/2000"))+G22,1)</f>
        <v>44348</v>
      </c>
      <c r="B22" s="29">
        <v>0</v>
      </c>
      <c r="C22" s="140"/>
      <c r="D22" s="141"/>
      <c r="E22" s="141"/>
      <c r="F22" s="142"/>
      <c r="G22" s="26">
        <f aca="true" t="shared" si="8" ref="G22:G53">G21+1</f>
        <v>1</v>
      </c>
      <c r="H22" s="28">
        <f aca="true" t="shared" si="9" ref="H22:H53">IF(H$19="Y",MIN($H$18,I21+IF($H$16&lt;G22,$H$17/12,$H$15/12)*I21),MIN($H$18+$N$6+$B22,I21+IF($H$16&lt;G22,$H$17/12,$H$15/12)*I21))</f>
        <v>0</v>
      </c>
      <c r="I22" s="27">
        <f aca="true" t="shared" si="10" ref="I22:I53">I21+IF($H$16&lt;G22,$H$17/12,$H$15/12)*I21-H22</f>
        <v>0</v>
      </c>
      <c r="J22" s="28">
        <f aca="true" t="shared" si="11" ref="J22:J53">IF(J$19="Y",MIN($J$18,K21+IF($J$16&lt;G22,$J$17/12,$J$15/12)*K21),MIN($J$18+$N$6+$H$18-H22+B22,K21+IF($J$16&lt;G22,$J$17/12,$J$15/12)*K21))</f>
        <v>0</v>
      </c>
      <c r="K22" s="27">
        <f aca="true" t="shared" si="12" ref="K22:K53">K21+IF($J$16&lt;G22,$J$17/12,$J$15/12)*K21-J22</f>
        <v>0</v>
      </c>
      <c r="L22" s="28">
        <f aca="true" t="shared" si="13" ref="L22:L53">IF(L$19="Y",MIN($L$18,M21+IF($L$16&lt;G22,$L$17/12,$L$15/12)*M21),MIN($L$18+$N$6+$H$18+$J$18-H22-J22+B22,M21+IF($L$16&lt;G22,$L$17/12,$L$15/12)*M21))</f>
        <v>0</v>
      </c>
      <c r="M22" s="27">
        <f aca="true" t="shared" si="14" ref="M22:M53">M21+IF($L$16&lt;G22,$L$17/12,$L$15/12)*M21-L22</f>
        <v>0</v>
      </c>
      <c r="N22" s="28">
        <f aca="true" t="shared" si="15" ref="N22:N53">IF(N$19="Y",MIN($N$18,O21+IF($N$16&lt;G22,$N$17/12,$N$15/12)*O21),MIN($N$18+$N$6+$H$18+$J$18+$L$18-H22-J22-L22+B22,O21+IF($N$16&lt;G22,$N$17/12,$N$15/12)*O21))</f>
        <v>0</v>
      </c>
      <c r="O22" s="27">
        <f aca="true" t="shared" si="16" ref="O22:O53">O21+IF($N$16&lt;G22,$N$17/12,$N$15/12)*O21-N22</f>
        <v>0</v>
      </c>
      <c r="P22" s="28">
        <f aca="true" t="shared" si="17" ref="P22:P53">IF(P$19="Y",MIN($P$18,Q21+IF($P$16&lt;G22,$P$17/12,$P$15/12)*Q21),MIN($P$18+$N$6+$H$18+$J$18+$L$18+$N$18-H22-J22-L22-N22+B22,Q21+IF($P$16&lt;G22,$P$17/12,$P$15/12)*Q21))</f>
        <v>0</v>
      </c>
      <c r="Q22" s="27">
        <f aca="true" t="shared" si="18" ref="Q22:Q53">Q21+IF($P$16&lt;G22,$P$17/12,$P$15/12)*Q21-P22</f>
        <v>0</v>
      </c>
      <c r="R22" s="27">
        <f t="shared" si="5"/>
        <v>0</v>
      </c>
      <c r="S22" s="26">
        <f t="shared" si="6"/>
        <v>1</v>
      </c>
      <c r="T22" s="25">
        <f aca="true" t="shared" si="19" ref="T22:T53">IF(H23+J23+L23+N23+P23&lt;1,0,$D$2-H22-J22-L22-N22-P22+B22)</f>
        <v>0</v>
      </c>
    </row>
    <row r="23" spans="1:20" ht="12.75">
      <c r="A23" s="30">
        <f t="shared" si="7"/>
        <v>44378</v>
      </c>
      <c r="B23" s="29">
        <v>0</v>
      </c>
      <c r="C23" s="140"/>
      <c r="D23" s="141"/>
      <c r="E23" s="141"/>
      <c r="F23" s="142"/>
      <c r="G23" s="26">
        <f t="shared" si="8"/>
        <v>2</v>
      </c>
      <c r="H23" s="28">
        <f t="shared" si="9"/>
        <v>0</v>
      </c>
      <c r="I23" s="27">
        <f t="shared" si="10"/>
        <v>0</v>
      </c>
      <c r="J23" s="28">
        <f t="shared" si="11"/>
        <v>0</v>
      </c>
      <c r="K23" s="27">
        <f t="shared" si="12"/>
        <v>0</v>
      </c>
      <c r="L23" s="28">
        <f t="shared" si="13"/>
        <v>0</v>
      </c>
      <c r="M23" s="27">
        <f t="shared" si="14"/>
        <v>0</v>
      </c>
      <c r="N23" s="28">
        <f t="shared" si="15"/>
        <v>0</v>
      </c>
      <c r="O23" s="27">
        <f t="shared" si="16"/>
        <v>0</v>
      </c>
      <c r="P23" s="28">
        <f t="shared" si="17"/>
        <v>0</v>
      </c>
      <c r="Q23" s="27">
        <f t="shared" si="18"/>
        <v>0</v>
      </c>
      <c r="R23" s="27">
        <f t="shared" si="5"/>
        <v>0</v>
      </c>
      <c r="S23" s="26">
        <f t="shared" si="6"/>
        <v>2</v>
      </c>
      <c r="T23" s="25">
        <f t="shared" si="19"/>
        <v>0</v>
      </c>
    </row>
    <row r="24" spans="1:20" ht="12.75">
      <c r="A24" s="30">
        <f t="shared" si="7"/>
        <v>44409</v>
      </c>
      <c r="B24" s="29">
        <v>0</v>
      </c>
      <c r="C24" s="140"/>
      <c r="D24" s="141"/>
      <c r="E24" s="141"/>
      <c r="F24" s="142"/>
      <c r="G24" s="26">
        <f t="shared" si="8"/>
        <v>3</v>
      </c>
      <c r="H24" s="28">
        <f t="shared" si="9"/>
        <v>0</v>
      </c>
      <c r="I24" s="27">
        <f t="shared" si="10"/>
        <v>0</v>
      </c>
      <c r="J24" s="28">
        <f t="shared" si="11"/>
        <v>0</v>
      </c>
      <c r="K24" s="27">
        <f t="shared" si="12"/>
        <v>0</v>
      </c>
      <c r="L24" s="28">
        <f t="shared" si="13"/>
        <v>0</v>
      </c>
      <c r="M24" s="27">
        <f t="shared" si="14"/>
        <v>0</v>
      </c>
      <c r="N24" s="28">
        <f t="shared" si="15"/>
        <v>0</v>
      </c>
      <c r="O24" s="27">
        <f t="shared" si="16"/>
        <v>0</v>
      </c>
      <c r="P24" s="28">
        <f t="shared" si="17"/>
        <v>0</v>
      </c>
      <c r="Q24" s="27">
        <f t="shared" si="18"/>
        <v>0</v>
      </c>
      <c r="R24" s="27">
        <f t="shared" si="5"/>
        <v>0</v>
      </c>
      <c r="S24" s="26">
        <f t="shared" si="6"/>
        <v>3</v>
      </c>
      <c r="T24" s="25">
        <f t="shared" si="19"/>
        <v>0</v>
      </c>
    </row>
    <row r="25" spans="1:20" ht="12.75">
      <c r="A25" s="30">
        <f t="shared" si="7"/>
        <v>44440</v>
      </c>
      <c r="B25" s="29">
        <v>0</v>
      </c>
      <c r="C25" s="140"/>
      <c r="D25" s="141"/>
      <c r="E25" s="141"/>
      <c r="F25" s="142"/>
      <c r="G25" s="26">
        <f t="shared" si="8"/>
        <v>4</v>
      </c>
      <c r="H25" s="28">
        <f t="shared" si="9"/>
        <v>0</v>
      </c>
      <c r="I25" s="27">
        <f t="shared" si="10"/>
        <v>0</v>
      </c>
      <c r="J25" s="28">
        <f t="shared" si="11"/>
        <v>0</v>
      </c>
      <c r="K25" s="27">
        <f t="shared" si="12"/>
        <v>0</v>
      </c>
      <c r="L25" s="28">
        <f t="shared" si="13"/>
        <v>0</v>
      </c>
      <c r="M25" s="27">
        <f t="shared" si="14"/>
        <v>0</v>
      </c>
      <c r="N25" s="28">
        <f t="shared" si="15"/>
        <v>0</v>
      </c>
      <c r="O25" s="27">
        <f t="shared" si="16"/>
        <v>0</v>
      </c>
      <c r="P25" s="28">
        <f t="shared" si="17"/>
        <v>0</v>
      </c>
      <c r="Q25" s="27">
        <f t="shared" si="18"/>
        <v>0</v>
      </c>
      <c r="R25" s="27">
        <f t="shared" si="5"/>
        <v>0</v>
      </c>
      <c r="S25" s="26">
        <f t="shared" si="6"/>
        <v>4</v>
      </c>
      <c r="T25" s="25">
        <f t="shared" si="19"/>
        <v>0</v>
      </c>
    </row>
    <row r="26" spans="1:21" ht="12" customHeight="1">
      <c r="A26" s="30">
        <f t="shared" si="7"/>
        <v>44470</v>
      </c>
      <c r="B26" s="29">
        <v>0</v>
      </c>
      <c r="C26" s="140"/>
      <c r="D26" s="141"/>
      <c r="E26" s="141"/>
      <c r="F26" s="142"/>
      <c r="G26" s="26">
        <f t="shared" si="8"/>
        <v>5</v>
      </c>
      <c r="H26" s="28">
        <f t="shared" si="9"/>
        <v>0</v>
      </c>
      <c r="I26" s="27">
        <f t="shared" si="10"/>
        <v>0</v>
      </c>
      <c r="J26" s="28">
        <f t="shared" si="11"/>
        <v>0</v>
      </c>
      <c r="K26" s="27">
        <f t="shared" si="12"/>
        <v>0</v>
      </c>
      <c r="L26" s="28">
        <f t="shared" si="13"/>
        <v>0</v>
      </c>
      <c r="M26" s="27">
        <f t="shared" si="14"/>
        <v>0</v>
      </c>
      <c r="N26" s="28">
        <f t="shared" si="15"/>
        <v>0</v>
      </c>
      <c r="O26" s="27">
        <f t="shared" si="16"/>
        <v>0</v>
      </c>
      <c r="P26" s="28">
        <f t="shared" si="17"/>
        <v>0</v>
      </c>
      <c r="Q26" s="27">
        <f t="shared" si="18"/>
        <v>0</v>
      </c>
      <c r="R26" s="27">
        <f t="shared" si="5"/>
        <v>0</v>
      </c>
      <c r="S26" s="26">
        <f t="shared" si="6"/>
        <v>5</v>
      </c>
      <c r="T26" s="25">
        <f t="shared" si="19"/>
        <v>0</v>
      </c>
      <c r="U26" s="31" t="s">
        <v>28</v>
      </c>
    </row>
    <row r="27" spans="1:20" ht="12.75">
      <c r="A27" s="30">
        <f t="shared" si="7"/>
        <v>44501</v>
      </c>
      <c r="B27" s="29">
        <v>0</v>
      </c>
      <c r="C27" s="140"/>
      <c r="D27" s="141"/>
      <c r="E27" s="141"/>
      <c r="F27" s="142"/>
      <c r="G27" s="26">
        <f t="shared" si="8"/>
        <v>6</v>
      </c>
      <c r="H27" s="28">
        <f t="shared" si="9"/>
        <v>0</v>
      </c>
      <c r="I27" s="27">
        <f t="shared" si="10"/>
        <v>0</v>
      </c>
      <c r="J27" s="28">
        <f t="shared" si="11"/>
        <v>0</v>
      </c>
      <c r="K27" s="27">
        <f t="shared" si="12"/>
        <v>0</v>
      </c>
      <c r="L27" s="28">
        <f t="shared" si="13"/>
        <v>0</v>
      </c>
      <c r="M27" s="27">
        <f t="shared" si="14"/>
        <v>0</v>
      </c>
      <c r="N27" s="28">
        <f t="shared" si="15"/>
        <v>0</v>
      </c>
      <c r="O27" s="27">
        <f t="shared" si="16"/>
        <v>0</v>
      </c>
      <c r="P27" s="28">
        <f t="shared" si="17"/>
        <v>0</v>
      </c>
      <c r="Q27" s="27">
        <f t="shared" si="18"/>
        <v>0</v>
      </c>
      <c r="R27" s="27">
        <f t="shared" si="5"/>
        <v>0</v>
      </c>
      <c r="S27" s="26">
        <f t="shared" si="6"/>
        <v>6</v>
      </c>
      <c r="T27" s="25">
        <f t="shared" si="19"/>
        <v>0</v>
      </c>
    </row>
    <row r="28" spans="1:20" ht="12.75">
      <c r="A28" s="30">
        <f t="shared" si="7"/>
        <v>44531</v>
      </c>
      <c r="B28" s="29">
        <v>0</v>
      </c>
      <c r="C28" s="140"/>
      <c r="D28" s="141"/>
      <c r="E28" s="141"/>
      <c r="F28" s="142"/>
      <c r="G28" s="26">
        <f t="shared" si="8"/>
        <v>7</v>
      </c>
      <c r="H28" s="28">
        <f t="shared" si="9"/>
        <v>0</v>
      </c>
      <c r="I28" s="27">
        <f t="shared" si="10"/>
        <v>0</v>
      </c>
      <c r="J28" s="28">
        <f t="shared" si="11"/>
        <v>0</v>
      </c>
      <c r="K28" s="27">
        <f t="shared" si="12"/>
        <v>0</v>
      </c>
      <c r="L28" s="28">
        <f t="shared" si="13"/>
        <v>0</v>
      </c>
      <c r="M28" s="27">
        <f t="shared" si="14"/>
        <v>0</v>
      </c>
      <c r="N28" s="28">
        <f t="shared" si="15"/>
        <v>0</v>
      </c>
      <c r="O28" s="27">
        <f t="shared" si="16"/>
        <v>0</v>
      </c>
      <c r="P28" s="28">
        <f t="shared" si="17"/>
        <v>0</v>
      </c>
      <c r="Q28" s="27">
        <f t="shared" si="18"/>
        <v>0</v>
      </c>
      <c r="R28" s="27">
        <f t="shared" si="5"/>
        <v>0</v>
      </c>
      <c r="S28" s="26">
        <f t="shared" si="6"/>
        <v>7</v>
      </c>
      <c r="T28" s="25">
        <f t="shared" si="19"/>
        <v>0</v>
      </c>
    </row>
    <row r="29" spans="1:20" ht="12.75">
      <c r="A29" s="30">
        <f t="shared" si="7"/>
        <v>44562</v>
      </c>
      <c r="B29" s="29">
        <v>0</v>
      </c>
      <c r="C29" s="140"/>
      <c r="D29" s="141"/>
      <c r="E29" s="141"/>
      <c r="F29" s="142"/>
      <c r="G29" s="26">
        <f t="shared" si="8"/>
        <v>8</v>
      </c>
      <c r="H29" s="28">
        <f t="shared" si="9"/>
        <v>0</v>
      </c>
      <c r="I29" s="27">
        <f t="shared" si="10"/>
        <v>0</v>
      </c>
      <c r="J29" s="28">
        <f t="shared" si="11"/>
        <v>0</v>
      </c>
      <c r="K29" s="27">
        <f t="shared" si="12"/>
        <v>0</v>
      </c>
      <c r="L29" s="28">
        <f t="shared" si="13"/>
        <v>0</v>
      </c>
      <c r="M29" s="27">
        <f t="shared" si="14"/>
        <v>0</v>
      </c>
      <c r="N29" s="28">
        <f t="shared" si="15"/>
        <v>0</v>
      </c>
      <c r="O29" s="27">
        <f t="shared" si="16"/>
        <v>0</v>
      </c>
      <c r="P29" s="28">
        <f t="shared" si="17"/>
        <v>0</v>
      </c>
      <c r="Q29" s="27">
        <f t="shared" si="18"/>
        <v>0</v>
      </c>
      <c r="R29" s="27">
        <f t="shared" si="5"/>
        <v>0</v>
      </c>
      <c r="S29" s="26">
        <f t="shared" si="6"/>
        <v>8</v>
      </c>
      <c r="T29" s="25">
        <f t="shared" si="19"/>
        <v>0</v>
      </c>
    </row>
    <row r="30" spans="1:20" ht="12.75">
      <c r="A30" s="30">
        <f t="shared" si="7"/>
        <v>44593</v>
      </c>
      <c r="B30" s="29">
        <v>0</v>
      </c>
      <c r="C30" s="140"/>
      <c r="D30" s="141"/>
      <c r="E30" s="141"/>
      <c r="F30" s="142"/>
      <c r="G30" s="26">
        <f t="shared" si="8"/>
        <v>9</v>
      </c>
      <c r="H30" s="28">
        <f t="shared" si="9"/>
        <v>0</v>
      </c>
      <c r="I30" s="27">
        <f t="shared" si="10"/>
        <v>0</v>
      </c>
      <c r="J30" s="28">
        <f t="shared" si="11"/>
        <v>0</v>
      </c>
      <c r="K30" s="27">
        <f t="shared" si="12"/>
        <v>0</v>
      </c>
      <c r="L30" s="28">
        <f t="shared" si="13"/>
        <v>0</v>
      </c>
      <c r="M30" s="27">
        <f t="shared" si="14"/>
        <v>0</v>
      </c>
      <c r="N30" s="28">
        <f t="shared" si="15"/>
        <v>0</v>
      </c>
      <c r="O30" s="27">
        <f t="shared" si="16"/>
        <v>0</v>
      </c>
      <c r="P30" s="28">
        <f t="shared" si="17"/>
        <v>0</v>
      </c>
      <c r="Q30" s="27">
        <f t="shared" si="18"/>
        <v>0</v>
      </c>
      <c r="R30" s="27">
        <f t="shared" si="5"/>
        <v>0</v>
      </c>
      <c r="S30" s="26">
        <f t="shared" si="6"/>
        <v>9</v>
      </c>
      <c r="T30" s="25">
        <f t="shared" si="19"/>
        <v>0</v>
      </c>
    </row>
    <row r="31" spans="1:20" ht="12.75">
      <c r="A31" s="30">
        <f t="shared" si="7"/>
        <v>44621</v>
      </c>
      <c r="B31" s="29">
        <v>0</v>
      </c>
      <c r="C31" s="140"/>
      <c r="D31" s="141"/>
      <c r="E31" s="141"/>
      <c r="F31" s="142"/>
      <c r="G31" s="26">
        <f t="shared" si="8"/>
        <v>10</v>
      </c>
      <c r="H31" s="28">
        <f t="shared" si="9"/>
        <v>0</v>
      </c>
      <c r="I31" s="27">
        <f t="shared" si="10"/>
        <v>0</v>
      </c>
      <c r="J31" s="28">
        <f t="shared" si="11"/>
        <v>0</v>
      </c>
      <c r="K31" s="27">
        <f t="shared" si="12"/>
        <v>0</v>
      </c>
      <c r="L31" s="28">
        <f t="shared" si="13"/>
        <v>0</v>
      </c>
      <c r="M31" s="27">
        <f t="shared" si="14"/>
        <v>0</v>
      </c>
      <c r="N31" s="28">
        <f t="shared" si="15"/>
        <v>0</v>
      </c>
      <c r="O31" s="27">
        <f t="shared" si="16"/>
        <v>0</v>
      </c>
      <c r="P31" s="28">
        <f t="shared" si="17"/>
        <v>0</v>
      </c>
      <c r="Q31" s="27">
        <f t="shared" si="18"/>
        <v>0</v>
      </c>
      <c r="R31" s="27">
        <f t="shared" si="5"/>
        <v>0</v>
      </c>
      <c r="S31" s="26">
        <f t="shared" si="6"/>
        <v>10</v>
      </c>
      <c r="T31" s="25">
        <f t="shared" si="19"/>
        <v>0</v>
      </c>
    </row>
    <row r="32" spans="1:20" ht="12.75">
      <c r="A32" s="30">
        <f t="shared" si="7"/>
        <v>44652</v>
      </c>
      <c r="B32" s="29">
        <v>0</v>
      </c>
      <c r="C32" s="140"/>
      <c r="D32" s="141"/>
      <c r="E32" s="141"/>
      <c r="F32" s="142"/>
      <c r="G32" s="26">
        <f t="shared" si="8"/>
        <v>11</v>
      </c>
      <c r="H32" s="28">
        <f t="shared" si="9"/>
        <v>0</v>
      </c>
      <c r="I32" s="27">
        <f t="shared" si="10"/>
        <v>0</v>
      </c>
      <c r="J32" s="28">
        <f t="shared" si="11"/>
        <v>0</v>
      </c>
      <c r="K32" s="27">
        <f t="shared" si="12"/>
        <v>0</v>
      </c>
      <c r="L32" s="28">
        <f t="shared" si="13"/>
        <v>0</v>
      </c>
      <c r="M32" s="27">
        <f t="shared" si="14"/>
        <v>0</v>
      </c>
      <c r="N32" s="28">
        <f t="shared" si="15"/>
        <v>0</v>
      </c>
      <c r="O32" s="27">
        <f t="shared" si="16"/>
        <v>0</v>
      </c>
      <c r="P32" s="28">
        <f t="shared" si="17"/>
        <v>0</v>
      </c>
      <c r="Q32" s="27">
        <f t="shared" si="18"/>
        <v>0</v>
      </c>
      <c r="R32" s="27">
        <f t="shared" si="5"/>
        <v>0</v>
      </c>
      <c r="S32" s="26">
        <f t="shared" si="6"/>
        <v>11</v>
      </c>
      <c r="T32" s="25">
        <f t="shared" si="19"/>
        <v>0</v>
      </c>
    </row>
    <row r="33" spans="1:20" ht="12.75">
      <c r="A33" s="30">
        <f t="shared" si="7"/>
        <v>44682</v>
      </c>
      <c r="B33" s="29">
        <v>0</v>
      </c>
      <c r="C33" s="140"/>
      <c r="D33" s="141"/>
      <c r="E33" s="141"/>
      <c r="F33" s="142"/>
      <c r="G33" s="26">
        <f t="shared" si="8"/>
        <v>12</v>
      </c>
      <c r="H33" s="28">
        <f t="shared" si="9"/>
        <v>0</v>
      </c>
      <c r="I33" s="27">
        <f t="shared" si="10"/>
        <v>0</v>
      </c>
      <c r="J33" s="28">
        <f t="shared" si="11"/>
        <v>0</v>
      </c>
      <c r="K33" s="27">
        <f t="shared" si="12"/>
        <v>0</v>
      </c>
      <c r="L33" s="28">
        <f t="shared" si="13"/>
        <v>0</v>
      </c>
      <c r="M33" s="27">
        <f t="shared" si="14"/>
        <v>0</v>
      </c>
      <c r="N33" s="28">
        <f t="shared" si="15"/>
        <v>0</v>
      </c>
      <c r="O33" s="27">
        <f t="shared" si="16"/>
        <v>0</v>
      </c>
      <c r="P33" s="28">
        <f t="shared" si="17"/>
        <v>0</v>
      </c>
      <c r="Q33" s="27">
        <f t="shared" si="18"/>
        <v>0</v>
      </c>
      <c r="R33" s="27">
        <f t="shared" si="5"/>
        <v>0</v>
      </c>
      <c r="S33" s="26">
        <f t="shared" si="6"/>
        <v>12</v>
      </c>
      <c r="T33" s="25">
        <f t="shared" si="19"/>
        <v>0</v>
      </c>
    </row>
    <row r="34" spans="1:20" ht="12.75">
      <c r="A34" s="30">
        <f t="shared" si="7"/>
        <v>44713</v>
      </c>
      <c r="B34" s="29">
        <v>0</v>
      </c>
      <c r="C34" s="140"/>
      <c r="D34" s="141"/>
      <c r="E34" s="141"/>
      <c r="F34" s="142"/>
      <c r="G34" s="26">
        <f t="shared" si="8"/>
        <v>13</v>
      </c>
      <c r="H34" s="28">
        <f t="shared" si="9"/>
        <v>0</v>
      </c>
      <c r="I34" s="27">
        <f t="shared" si="10"/>
        <v>0</v>
      </c>
      <c r="J34" s="28">
        <f t="shared" si="11"/>
        <v>0</v>
      </c>
      <c r="K34" s="27">
        <f t="shared" si="12"/>
        <v>0</v>
      </c>
      <c r="L34" s="28">
        <f t="shared" si="13"/>
        <v>0</v>
      </c>
      <c r="M34" s="27">
        <f t="shared" si="14"/>
        <v>0</v>
      </c>
      <c r="N34" s="28">
        <f t="shared" si="15"/>
        <v>0</v>
      </c>
      <c r="O34" s="27">
        <f t="shared" si="16"/>
        <v>0</v>
      </c>
      <c r="P34" s="28">
        <f t="shared" si="17"/>
        <v>0</v>
      </c>
      <c r="Q34" s="27">
        <f t="shared" si="18"/>
        <v>0</v>
      </c>
      <c r="R34" s="27">
        <f t="shared" si="5"/>
        <v>0</v>
      </c>
      <c r="S34" s="26">
        <f t="shared" si="6"/>
        <v>13</v>
      </c>
      <c r="T34" s="25">
        <f t="shared" si="19"/>
        <v>0</v>
      </c>
    </row>
    <row r="35" spans="1:20" ht="12.75">
      <c r="A35" s="30">
        <f t="shared" si="7"/>
        <v>44743</v>
      </c>
      <c r="B35" s="29">
        <v>0</v>
      </c>
      <c r="C35" s="140"/>
      <c r="D35" s="141"/>
      <c r="E35" s="141"/>
      <c r="F35" s="142"/>
      <c r="G35" s="26">
        <f t="shared" si="8"/>
        <v>14</v>
      </c>
      <c r="H35" s="28">
        <f t="shared" si="9"/>
        <v>0</v>
      </c>
      <c r="I35" s="27">
        <f t="shared" si="10"/>
        <v>0</v>
      </c>
      <c r="J35" s="28">
        <f t="shared" si="11"/>
        <v>0</v>
      </c>
      <c r="K35" s="27">
        <f t="shared" si="12"/>
        <v>0</v>
      </c>
      <c r="L35" s="28">
        <f t="shared" si="13"/>
        <v>0</v>
      </c>
      <c r="M35" s="27">
        <f t="shared" si="14"/>
        <v>0</v>
      </c>
      <c r="N35" s="28">
        <f t="shared" si="15"/>
        <v>0</v>
      </c>
      <c r="O35" s="27">
        <f t="shared" si="16"/>
        <v>0</v>
      </c>
      <c r="P35" s="28">
        <f t="shared" si="17"/>
        <v>0</v>
      </c>
      <c r="Q35" s="27">
        <f t="shared" si="18"/>
        <v>0</v>
      </c>
      <c r="R35" s="27">
        <f t="shared" si="5"/>
        <v>0</v>
      </c>
      <c r="S35" s="26">
        <f t="shared" si="6"/>
        <v>14</v>
      </c>
      <c r="T35" s="25">
        <f t="shared" si="19"/>
        <v>0</v>
      </c>
    </row>
    <row r="36" spans="1:20" ht="12.75">
      <c r="A36" s="30">
        <f t="shared" si="7"/>
        <v>44774</v>
      </c>
      <c r="B36" s="29">
        <v>0</v>
      </c>
      <c r="C36" s="140"/>
      <c r="D36" s="141"/>
      <c r="E36" s="141"/>
      <c r="F36" s="142"/>
      <c r="G36" s="26">
        <f t="shared" si="8"/>
        <v>15</v>
      </c>
      <c r="H36" s="28">
        <f t="shared" si="9"/>
        <v>0</v>
      </c>
      <c r="I36" s="27">
        <f t="shared" si="10"/>
        <v>0</v>
      </c>
      <c r="J36" s="28">
        <f t="shared" si="11"/>
        <v>0</v>
      </c>
      <c r="K36" s="27">
        <f t="shared" si="12"/>
        <v>0</v>
      </c>
      <c r="L36" s="28">
        <f t="shared" si="13"/>
        <v>0</v>
      </c>
      <c r="M36" s="27">
        <f t="shared" si="14"/>
        <v>0</v>
      </c>
      <c r="N36" s="28">
        <f t="shared" si="15"/>
        <v>0</v>
      </c>
      <c r="O36" s="27">
        <f t="shared" si="16"/>
        <v>0</v>
      </c>
      <c r="P36" s="28">
        <f t="shared" si="17"/>
        <v>0</v>
      </c>
      <c r="Q36" s="27">
        <f t="shared" si="18"/>
        <v>0</v>
      </c>
      <c r="R36" s="27">
        <f t="shared" si="5"/>
        <v>0</v>
      </c>
      <c r="S36" s="26">
        <f t="shared" si="6"/>
        <v>15</v>
      </c>
      <c r="T36" s="25">
        <f t="shared" si="19"/>
        <v>0</v>
      </c>
    </row>
    <row r="37" spans="1:20" ht="12.75">
      <c r="A37" s="30">
        <f t="shared" si="7"/>
        <v>44805</v>
      </c>
      <c r="B37" s="29">
        <v>0</v>
      </c>
      <c r="C37" s="140"/>
      <c r="D37" s="141"/>
      <c r="E37" s="141"/>
      <c r="F37" s="142"/>
      <c r="G37" s="26">
        <f t="shared" si="8"/>
        <v>16</v>
      </c>
      <c r="H37" s="28">
        <f t="shared" si="9"/>
        <v>0</v>
      </c>
      <c r="I37" s="27">
        <f t="shared" si="10"/>
        <v>0</v>
      </c>
      <c r="J37" s="28">
        <f t="shared" si="11"/>
        <v>0</v>
      </c>
      <c r="K37" s="27">
        <f t="shared" si="12"/>
        <v>0</v>
      </c>
      <c r="L37" s="28">
        <f t="shared" si="13"/>
        <v>0</v>
      </c>
      <c r="M37" s="27">
        <f t="shared" si="14"/>
        <v>0</v>
      </c>
      <c r="N37" s="28">
        <f t="shared" si="15"/>
        <v>0</v>
      </c>
      <c r="O37" s="27">
        <f t="shared" si="16"/>
        <v>0</v>
      </c>
      <c r="P37" s="28">
        <f t="shared" si="17"/>
        <v>0</v>
      </c>
      <c r="Q37" s="27">
        <f t="shared" si="18"/>
        <v>0</v>
      </c>
      <c r="R37" s="27">
        <f t="shared" si="5"/>
        <v>0</v>
      </c>
      <c r="S37" s="26">
        <f t="shared" si="6"/>
        <v>16</v>
      </c>
      <c r="T37" s="25">
        <f t="shared" si="19"/>
        <v>0</v>
      </c>
    </row>
    <row r="38" spans="1:20" ht="12.75">
      <c r="A38" s="30">
        <f t="shared" si="7"/>
        <v>44835</v>
      </c>
      <c r="B38" s="29">
        <v>0</v>
      </c>
      <c r="C38" s="140"/>
      <c r="D38" s="141"/>
      <c r="E38" s="141"/>
      <c r="F38" s="142"/>
      <c r="G38" s="26">
        <f t="shared" si="8"/>
        <v>17</v>
      </c>
      <c r="H38" s="28">
        <f t="shared" si="9"/>
        <v>0</v>
      </c>
      <c r="I38" s="27">
        <f t="shared" si="10"/>
        <v>0</v>
      </c>
      <c r="J38" s="28">
        <f t="shared" si="11"/>
        <v>0</v>
      </c>
      <c r="K38" s="27">
        <f t="shared" si="12"/>
        <v>0</v>
      </c>
      <c r="L38" s="28">
        <f t="shared" si="13"/>
        <v>0</v>
      </c>
      <c r="M38" s="27">
        <f t="shared" si="14"/>
        <v>0</v>
      </c>
      <c r="N38" s="28">
        <f t="shared" si="15"/>
        <v>0</v>
      </c>
      <c r="O38" s="27">
        <f t="shared" si="16"/>
        <v>0</v>
      </c>
      <c r="P38" s="28">
        <f t="shared" si="17"/>
        <v>0</v>
      </c>
      <c r="Q38" s="27">
        <f t="shared" si="18"/>
        <v>0</v>
      </c>
      <c r="R38" s="27">
        <f t="shared" si="5"/>
        <v>0</v>
      </c>
      <c r="S38" s="26">
        <f t="shared" si="6"/>
        <v>17</v>
      </c>
      <c r="T38" s="25">
        <f t="shared" si="19"/>
        <v>0</v>
      </c>
    </row>
    <row r="39" spans="1:20" ht="12.75">
      <c r="A39" s="30">
        <f t="shared" si="7"/>
        <v>44866</v>
      </c>
      <c r="B39" s="29">
        <v>0</v>
      </c>
      <c r="C39" s="140"/>
      <c r="D39" s="141"/>
      <c r="E39" s="141"/>
      <c r="F39" s="142"/>
      <c r="G39" s="26">
        <f t="shared" si="8"/>
        <v>18</v>
      </c>
      <c r="H39" s="28">
        <f t="shared" si="9"/>
        <v>0</v>
      </c>
      <c r="I39" s="27">
        <f t="shared" si="10"/>
        <v>0</v>
      </c>
      <c r="J39" s="28">
        <f t="shared" si="11"/>
        <v>0</v>
      </c>
      <c r="K39" s="27">
        <f t="shared" si="12"/>
        <v>0</v>
      </c>
      <c r="L39" s="28">
        <f t="shared" si="13"/>
        <v>0</v>
      </c>
      <c r="M39" s="27">
        <f t="shared" si="14"/>
        <v>0</v>
      </c>
      <c r="N39" s="28">
        <f t="shared" si="15"/>
        <v>0</v>
      </c>
      <c r="O39" s="27">
        <f t="shared" si="16"/>
        <v>0</v>
      </c>
      <c r="P39" s="28">
        <f t="shared" si="17"/>
        <v>0</v>
      </c>
      <c r="Q39" s="27">
        <f t="shared" si="18"/>
        <v>0</v>
      </c>
      <c r="R39" s="27">
        <f t="shared" si="5"/>
        <v>0</v>
      </c>
      <c r="S39" s="26">
        <f t="shared" si="6"/>
        <v>18</v>
      </c>
      <c r="T39" s="25">
        <f t="shared" si="19"/>
        <v>0</v>
      </c>
    </row>
    <row r="40" spans="1:20" ht="12.75">
      <c r="A40" s="30">
        <f t="shared" si="7"/>
        <v>44896</v>
      </c>
      <c r="B40" s="29">
        <v>0</v>
      </c>
      <c r="C40" s="140"/>
      <c r="D40" s="141"/>
      <c r="E40" s="141"/>
      <c r="F40" s="142"/>
      <c r="G40" s="26">
        <f t="shared" si="8"/>
        <v>19</v>
      </c>
      <c r="H40" s="28">
        <f t="shared" si="9"/>
        <v>0</v>
      </c>
      <c r="I40" s="27">
        <f t="shared" si="10"/>
        <v>0</v>
      </c>
      <c r="J40" s="28">
        <f t="shared" si="11"/>
        <v>0</v>
      </c>
      <c r="K40" s="27">
        <f t="shared" si="12"/>
        <v>0</v>
      </c>
      <c r="L40" s="28">
        <f t="shared" si="13"/>
        <v>0</v>
      </c>
      <c r="M40" s="27">
        <f t="shared" si="14"/>
        <v>0</v>
      </c>
      <c r="N40" s="28">
        <f t="shared" si="15"/>
        <v>0</v>
      </c>
      <c r="O40" s="27">
        <f t="shared" si="16"/>
        <v>0</v>
      </c>
      <c r="P40" s="28">
        <f t="shared" si="17"/>
        <v>0</v>
      </c>
      <c r="Q40" s="27">
        <f t="shared" si="18"/>
        <v>0</v>
      </c>
      <c r="R40" s="27">
        <f t="shared" si="5"/>
        <v>0</v>
      </c>
      <c r="S40" s="26">
        <f t="shared" si="6"/>
        <v>19</v>
      </c>
      <c r="T40" s="25">
        <f t="shared" si="19"/>
        <v>0</v>
      </c>
    </row>
    <row r="41" spans="1:20" ht="12.75">
      <c r="A41" s="30">
        <f t="shared" si="7"/>
        <v>44927</v>
      </c>
      <c r="B41" s="29">
        <v>0</v>
      </c>
      <c r="C41" s="140"/>
      <c r="D41" s="141"/>
      <c r="E41" s="141"/>
      <c r="F41" s="142"/>
      <c r="G41" s="26">
        <f t="shared" si="8"/>
        <v>20</v>
      </c>
      <c r="H41" s="28">
        <f t="shared" si="9"/>
        <v>0</v>
      </c>
      <c r="I41" s="27">
        <f t="shared" si="10"/>
        <v>0</v>
      </c>
      <c r="J41" s="28">
        <f t="shared" si="11"/>
        <v>0</v>
      </c>
      <c r="K41" s="27">
        <f t="shared" si="12"/>
        <v>0</v>
      </c>
      <c r="L41" s="28">
        <f t="shared" si="13"/>
        <v>0</v>
      </c>
      <c r="M41" s="27">
        <f t="shared" si="14"/>
        <v>0</v>
      </c>
      <c r="N41" s="28">
        <f t="shared" si="15"/>
        <v>0</v>
      </c>
      <c r="O41" s="27">
        <f t="shared" si="16"/>
        <v>0</v>
      </c>
      <c r="P41" s="28">
        <f t="shared" si="17"/>
        <v>0</v>
      </c>
      <c r="Q41" s="27">
        <f t="shared" si="18"/>
        <v>0</v>
      </c>
      <c r="R41" s="27">
        <f t="shared" si="5"/>
        <v>0</v>
      </c>
      <c r="S41" s="26">
        <f t="shared" si="6"/>
        <v>20</v>
      </c>
      <c r="T41" s="25">
        <f t="shared" si="19"/>
        <v>0</v>
      </c>
    </row>
    <row r="42" spans="1:20" ht="12.75">
      <c r="A42" s="30">
        <f t="shared" si="7"/>
        <v>44958</v>
      </c>
      <c r="B42" s="29">
        <v>0</v>
      </c>
      <c r="C42" s="140"/>
      <c r="D42" s="141"/>
      <c r="E42" s="141"/>
      <c r="F42" s="142"/>
      <c r="G42" s="26">
        <f t="shared" si="8"/>
        <v>21</v>
      </c>
      <c r="H42" s="28">
        <f t="shared" si="9"/>
        <v>0</v>
      </c>
      <c r="I42" s="27">
        <f t="shared" si="10"/>
        <v>0</v>
      </c>
      <c r="J42" s="28">
        <f t="shared" si="11"/>
        <v>0</v>
      </c>
      <c r="K42" s="27">
        <f t="shared" si="12"/>
        <v>0</v>
      </c>
      <c r="L42" s="28">
        <f t="shared" si="13"/>
        <v>0</v>
      </c>
      <c r="M42" s="27">
        <f t="shared" si="14"/>
        <v>0</v>
      </c>
      <c r="N42" s="28">
        <f t="shared" si="15"/>
        <v>0</v>
      </c>
      <c r="O42" s="27">
        <f t="shared" si="16"/>
        <v>0</v>
      </c>
      <c r="P42" s="28">
        <f t="shared" si="17"/>
        <v>0</v>
      </c>
      <c r="Q42" s="27">
        <f t="shared" si="18"/>
        <v>0</v>
      </c>
      <c r="R42" s="27">
        <f t="shared" si="5"/>
        <v>0</v>
      </c>
      <c r="S42" s="26">
        <f t="shared" si="6"/>
        <v>21</v>
      </c>
      <c r="T42" s="25">
        <f t="shared" si="19"/>
        <v>0</v>
      </c>
    </row>
    <row r="43" spans="1:20" ht="12.75">
      <c r="A43" s="30">
        <f t="shared" si="7"/>
        <v>44986</v>
      </c>
      <c r="B43" s="29">
        <v>0</v>
      </c>
      <c r="C43" s="140"/>
      <c r="D43" s="141"/>
      <c r="E43" s="141"/>
      <c r="F43" s="142"/>
      <c r="G43" s="26">
        <f t="shared" si="8"/>
        <v>22</v>
      </c>
      <c r="H43" s="28">
        <f t="shared" si="9"/>
        <v>0</v>
      </c>
      <c r="I43" s="27">
        <f t="shared" si="10"/>
        <v>0</v>
      </c>
      <c r="J43" s="28">
        <f t="shared" si="11"/>
        <v>0</v>
      </c>
      <c r="K43" s="27">
        <f t="shared" si="12"/>
        <v>0</v>
      </c>
      <c r="L43" s="28">
        <f t="shared" si="13"/>
        <v>0</v>
      </c>
      <c r="M43" s="27">
        <f t="shared" si="14"/>
        <v>0</v>
      </c>
      <c r="N43" s="28">
        <f t="shared" si="15"/>
        <v>0</v>
      </c>
      <c r="O43" s="27">
        <f t="shared" si="16"/>
        <v>0</v>
      </c>
      <c r="P43" s="28">
        <f t="shared" si="17"/>
        <v>0</v>
      </c>
      <c r="Q43" s="27">
        <f t="shared" si="18"/>
        <v>0</v>
      </c>
      <c r="R43" s="27">
        <f t="shared" si="5"/>
        <v>0</v>
      </c>
      <c r="S43" s="26">
        <f t="shared" si="6"/>
        <v>22</v>
      </c>
      <c r="T43" s="25">
        <f t="shared" si="19"/>
        <v>0</v>
      </c>
    </row>
    <row r="44" spans="1:20" ht="12.75">
      <c r="A44" s="30">
        <f t="shared" si="7"/>
        <v>45017</v>
      </c>
      <c r="B44" s="29">
        <v>0</v>
      </c>
      <c r="C44" s="140"/>
      <c r="D44" s="141"/>
      <c r="E44" s="141"/>
      <c r="F44" s="142"/>
      <c r="G44" s="26">
        <f t="shared" si="8"/>
        <v>23</v>
      </c>
      <c r="H44" s="28">
        <f t="shared" si="9"/>
        <v>0</v>
      </c>
      <c r="I44" s="27">
        <f t="shared" si="10"/>
        <v>0</v>
      </c>
      <c r="J44" s="28">
        <f t="shared" si="11"/>
        <v>0</v>
      </c>
      <c r="K44" s="27">
        <f t="shared" si="12"/>
        <v>0</v>
      </c>
      <c r="L44" s="28">
        <f t="shared" si="13"/>
        <v>0</v>
      </c>
      <c r="M44" s="27">
        <f t="shared" si="14"/>
        <v>0</v>
      </c>
      <c r="N44" s="28">
        <f t="shared" si="15"/>
        <v>0</v>
      </c>
      <c r="O44" s="27">
        <f t="shared" si="16"/>
        <v>0</v>
      </c>
      <c r="P44" s="28">
        <f t="shared" si="17"/>
        <v>0</v>
      </c>
      <c r="Q44" s="27">
        <f t="shared" si="18"/>
        <v>0</v>
      </c>
      <c r="R44" s="27">
        <f t="shared" si="5"/>
        <v>0</v>
      </c>
      <c r="S44" s="26">
        <f t="shared" si="6"/>
        <v>23</v>
      </c>
      <c r="T44" s="25">
        <f t="shared" si="19"/>
        <v>0</v>
      </c>
    </row>
    <row r="45" spans="1:20" ht="12.75">
      <c r="A45" s="30">
        <f t="shared" si="7"/>
        <v>45047</v>
      </c>
      <c r="B45" s="29">
        <v>0</v>
      </c>
      <c r="C45" s="140"/>
      <c r="D45" s="141"/>
      <c r="E45" s="141"/>
      <c r="F45" s="142"/>
      <c r="G45" s="26">
        <f t="shared" si="8"/>
        <v>24</v>
      </c>
      <c r="H45" s="28">
        <f t="shared" si="9"/>
        <v>0</v>
      </c>
      <c r="I45" s="27">
        <f t="shared" si="10"/>
        <v>0</v>
      </c>
      <c r="J45" s="28">
        <f t="shared" si="11"/>
        <v>0</v>
      </c>
      <c r="K45" s="27">
        <f t="shared" si="12"/>
        <v>0</v>
      </c>
      <c r="L45" s="28">
        <f t="shared" si="13"/>
        <v>0</v>
      </c>
      <c r="M45" s="27">
        <f t="shared" si="14"/>
        <v>0</v>
      </c>
      <c r="N45" s="28">
        <f t="shared" si="15"/>
        <v>0</v>
      </c>
      <c r="O45" s="27">
        <f t="shared" si="16"/>
        <v>0</v>
      </c>
      <c r="P45" s="28">
        <f t="shared" si="17"/>
        <v>0</v>
      </c>
      <c r="Q45" s="27">
        <f t="shared" si="18"/>
        <v>0</v>
      </c>
      <c r="R45" s="27">
        <f t="shared" si="5"/>
        <v>0</v>
      </c>
      <c r="S45" s="26">
        <f t="shared" si="6"/>
        <v>24</v>
      </c>
      <c r="T45" s="25">
        <f t="shared" si="19"/>
        <v>0</v>
      </c>
    </row>
    <row r="46" spans="1:20" ht="12.75">
      <c r="A46" s="30">
        <f t="shared" si="7"/>
        <v>45078</v>
      </c>
      <c r="B46" s="29">
        <v>0</v>
      </c>
      <c r="C46" s="140"/>
      <c r="D46" s="141"/>
      <c r="E46" s="141"/>
      <c r="F46" s="142"/>
      <c r="G46" s="26">
        <f t="shared" si="8"/>
        <v>25</v>
      </c>
      <c r="H46" s="28">
        <f t="shared" si="9"/>
        <v>0</v>
      </c>
      <c r="I46" s="27">
        <f t="shared" si="10"/>
        <v>0</v>
      </c>
      <c r="J46" s="28">
        <f t="shared" si="11"/>
        <v>0</v>
      </c>
      <c r="K46" s="27">
        <f t="shared" si="12"/>
        <v>0</v>
      </c>
      <c r="L46" s="28">
        <f t="shared" si="13"/>
        <v>0</v>
      </c>
      <c r="M46" s="27">
        <f t="shared" si="14"/>
        <v>0</v>
      </c>
      <c r="N46" s="28">
        <f t="shared" si="15"/>
        <v>0</v>
      </c>
      <c r="O46" s="27">
        <f t="shared" si="16"/>
        <v>0</v>
      </c>
      <c r="P46" s="28">
        <f t="shared" si="17"/>
        <v>0</v>
      </c>
      <c r="Q46" s="27">
        <f t="shared" si="18"/>
        <v>0</v>
      </c>
      <c r="R46" s="27">
        <f t="shared" si="5"/>
        <v>0</v>
      </c>
      <c r="S46" s="26">
        <f t="shared" si="6"/>
        <v>25</v>
      </c>
      <c r="T46" s="25">
        <f t="shared" si="19"/>
        <v>0</v>
      </c>
    </row>
    <row r="47" spans="1:20" ht="12.75">
      <c r="A47" s="30">
        <f t="shared" si="7"/>
        <v>45108</v>
      </c>
      <c r="B47" s="29">
        <v>0</v>
      </c>
      <c r="C47" s="140"/>
      <c r="D47" s="141"/>
      <c r="E47" s="141"/>
      <c r="F47" s="142"/>
      <c r="G47" s="26">
        <f t="shared" si="8"/>
        <v>26</v>
      </c>
      <c r="H47" s="28">
        <f t="shared" si="9"/>
        <v>0</v>
      </c>
      <c r="I47" s="27">
        <f t="shared" si="10"/>
        <v>0</v>
      </c>
      <c r="J47" s="28">
        <f t="shared" si="11"/>
        <v>0</v>
      </c>
      <c r="K47" s="27">
        <f t="shared" si="12"/>
        <v>0</v>
      </c>
      <c r="L47" s="28">
        <f t="shared" si="13"/>
        <v>0</v>
      </c>
      <c r="M47" s="27">
        <f t="shared" si="14"/>
        <v>0</v>
      </c>
      <c r="N47" s="28">
        <f t="shared" si="15"/>
        <v>0</v>
      </c>
      <c r="O47" s="27">
        <f t="shared" si="16"/>
        <v>0</v>
      </c>
      <c r="P47" s="28">
        <f t="shared" si="17"/>
        <v>0</v>
      </c>
      <c r="Q47" s="27">
        <f t="shared" si="18"/>
        <v>0</v>
      </c>
      <c r="R47" s="27">
        <f t="shared" si="5"/>
        <v>0</v>
      </c>
      <c r="S47" s="26">
        <f t="shared" si="6"/>
        <v>26</v>
      </c>
      <c r="T47" s="25">
        <f t="shared" si="19"/>
        <v>0</v>
      </c>
    </row>
    <row r="48" spans="1:20" ht="12.75">
      <c r="A48" s="30">
        <f t="shared" si="7"/>
        <v>45139</v>
      </c>
      <c r="B48" s="29">
        <v>0</v>
      </c>
      <c r="C48" s="140"/>
      <c r="D48" s="141"/>
      <c r="E48" s="141"/>
      <c r="F48" s="142"/>
      <c r="G48" s="26">
        <f t="shared" si="8"/>
        <v>27</v>
      </c>
      <c r="H48" s="28">
        <f t="shared" si="9"/>
        <v>0</v>
      </c>
      <c r="I48" s="27">
        <f t="shared" si="10"/>
        <v>0</v>
      </c>
      <c r="J48" s="28">
        <f t="shared" si="11"/>
        <v>0</v>
      </c>
      <c r="K48" s="27">
        <f t="shared" si="12"/>
        <v>0</v>
      </c>
      <c r="L48" s="28">
        <f t="shared" si="13"/>
        <v>0</v>
      </c>
      <c r="M48" s="27">
        <f t="shared" si="14"/>
        <v>0</v>
      </c>
      <c r="N48" s="28">
        <f t="shared" si="15"/>
        <v>0</v>
      </c>
      <c r="O48" s="27">
        <f t="shared" si="16"/>
        <v>0</v>
      </c>
      <c r="P48" s="28">
        <f t="shared" si="17"/>
        <v>0</v>
      </c>
      <c r="Q48" s="27">
        <f t="shared" si="18"/>
        <v>0</v>
      </c>
      <c r="R48" s="27">
        <f t="shared" si="5"/>
        <v>0</v>
      </c>
      <c r="S48" s="26">
        <f t="shared" si="6"/>
        <v>27</v>
      </c>
      <c r="T48" s="25">
        <f t="shared" si="19"/>
        <v>0</v>
      </c>
    </row>
    <row r="49" spans="1:20" ht="12.75">
      <c r="A49" s="30">
        <f t="shared" si="7"/>
        <v>45170</v>
      </c>
      <c r="B49" s="29">
        <v>0</v>
      </c>
      <c r="C49" s="140"/>
      <c r="D49" s="141"/>
      <c r="E49" s="141"/>
      <c r="F49" s="142"/>
      <c r="G49" s="26">
        <f t="shared" si="8"/>
        <v>28</v>
      </c>
      <c r="H49" s="28">
        <f t="shared" si="9"/>
        <v>0</v>
      </c>
      <c r="I49" s="27">
        <f t="shared" si="10"/>
        <v>0</v>
      </c>
      <c r="J49" s="28">
        <f t="shared" si="11"/>
        <v>0</v>
      </c>
      <c r="K49" s="27">
        <f t="shared" si="12"/>
        <v>0</v>
      </c>
      <c r="L49" s="28">
        <f t="shared" si="13"/>
        <v>0</v>
      </c>
      <c r="M49" s="27">
        <f t="shared" si="14"/>
        <v>0</v>
      </c>
      <c r="N49" s="28">
        <f t="shared" si="15"/>
        <v>0</v>
      </c>
      <c r="O49" s="27">
        <f t="shared" si="16"/>
        <v>0</v>
      </c>
      <c r="P49" s="28">
        <f t="shared" si="17"/>
        <v>0</v>
      </c>
      <c r="Q49" s="27">
        <f t="shared" si="18"/>
        <v>0</v>
      </c>
      <c r="R49" s="27">
        <f t="shared" si="5"/>
        <v>0</v>
      </c>
      <c r="S49" s="26">
        <f t="shared" si="6"/>
        <v>28</v>
      </c>
      <c r="T49" s="25">
        <f t="shared" si="19"/>
        <v>0</v>
      </c>
    </row>
    <row r="50" spans="1:20" ht="12.75">
      <c r="A50" s="30">
        <f t="shared" si="7"/>
        <v>45200</v>
      </c>
      <c r="B50" s="29">
        <v>0</v>
      </c>
      <c r="C50" s="140"/>
      <c r="D50" s="141"/>
      <c r="E50" s="141"/>
      <c r="F50" s="142"/>
      <c r="G50" s="26">
        <f t="shared" si="8"/>
        <v>29</v>
      </c>
      <c r="H50" s="28">
        <f t="shared" si="9"/>
        <v>0</v>
      </c>
      <c r="I50" s="27">
        <f t="shared" si="10"/>
        <v>0</v>
      </c>
      <c r="J50" s="28">
        <f t="shared" si="11"/>
        <v>0</v>
      </c>
      <c r="K50" s="27">
        <f t="shared" si="12"/>
        <v>0</v>
      </c>
      <c r="L50" s="28">
        <f t="shared" si="13"/>
        <v>0</v>
      </c>
      <c r="M50" s="27">
        <f t="shared" si="14"/>
        <v>0</v>
      </c>
      <c r="N50" s="28">
        <f t="shared" si="15"/>
        <v>0</v>
      </c>
      <c r="O50" s="27">
        <f t="shared" si="16"/>
        <v>0</v>
      </c>
      <c r="P50" s="28">
        <f t="shared" si="17"/>
        <v>0</v>
      </c>
      <c r="Q50" s="27">
        <f t="shared" si="18"/>
        <v>0</v>
      </c>
      <c r="R50" s="27">
        <f t="shared" si="5"/>
        <v>0</v>
      </c>
      <c r="S50" s="26">
        <f t="shared" si="6"/>
        <v>29</v>
      </c>
      <c r="T50" s="25">
        <f t="shared" si="19"/>
        <v>0</v>
      </c>
    </row>
    <row r="51" spans="1:20" ht="12.75">
      <c r="A51" s="30">
        <f t="shared" si="7"/>
        <v>45231</v>
      </c>
      <c r="B51" s="29">
        <v>0</v>
      </c>
      <c r="C51" s="140"/>
      <c r="D51" s="141"/>
      <c r="E51" s="141"/>
      <c r="F51" s="142"/>
      <c r="G51" s="26">
        <f t="shared" si="8"/>
        <v>30</v>
      </c>
      <c r="H51" s="28">
        <f t="shared" si="9"/>
        <v>0</v>
      </c>
      <c r="I51" s="27">
        <f t="shared" si="10"/>
        <v>0</v>
      </c>
      <c r="J51" s="28">
        <f t="shared" si="11"/>
        <v>0</v>
      </c>
      <c r="K51" s="27">
        <f t="shared" si="12"/>
        <v>0</v>
      </c>
      <c r="L51" s="28">
        <f t="shared" si="13"/>
        <v>0</v>
      </c>
      <c r="M51" s="27">
        <f t="shared" si="14"/>
        <v>0</v>
      </c>
      <c r="N51" s="28">
        <f t="shared" si="15"/>
        <v>0</v>
      </c>
      <c r="O51" s="27">
        <f t="shared" si="16"/>
        <v>0</v>
      </c>
      <c r="P51" s="28">
        <f t="shared" si="17"/>
        <v>0</v>
      </c>
      <c r="Q51" s="27">
        <f t="shared" si="18"/>
        <v>0</v>
      </c>
      <c r="R51" s="27">
        <f t="shared" si="5"/>
        <v>0</v>
      </c>
      <c r="S51" s="26">
        <f t="shared" si="6"/>
        <v>30</v>
      </c>
      <c r="T51" s="25">
        <f t="shared" si="19"/>
        <v>0</v>
      </c>
    </row>
    <row r="52" spans="1:20" ht="12.75">
      <c r="A52" s="30">
        <f t="shared" si="7"/>
        <v>45261</v>
      </c>
      <c r="B52" s="29">
        <v>0</v>
      </c>
      <c r="C52" s="140"/>
      <c r="D52" s="141"/>
      <c r="E52" s="141"/>
      <c r="F52" s="142"/>
      <c r="G52" s="26">
        <f t="shared" si="8"/>
        <v>31</v>
      </c>
      <c r="H52" s="28">
        <f t="shared" si="9"/>
        <v>0</v>
      </c>
      <c r="I52" s="27">
        <f t="shared" si="10"/>
        <v>0</v>
      </c>
      <c r="J52" s="28">
        <f t="shared" si="11"/>
        <v>0</v>
      </c>
      <c r="K52" s="27">
        <f t="shared" si="12"/>
        <v>0</v>
      </c>
      <c r="L52" s="28">
        <f t="shared" si="13"/>
        <v>0</v>
      </c>
      <c r="M52" s="27">
        <f t="shared" si="14"/>
        <v>0</v>
      </c>
      <c r="N52" s="28">
        <f t="shared" si="15"/>
        <v>0</v>
      </c>
      <c r="O52" s="27">
        <f t="shared" si="16"/>
        <v>0</v>
      </c>
      <c r="P52" s="28">
        <f t="shared" si="17"/>
        <v>0</v>
      </c>
      <c r="Q52" s="27">
        <f t="shared" si="18"/>
        <v>0</v>
      </c>
      <c r="R52" s="27">
        <f t="shared" si="5"/>
        <v>0</v>
      </c>
      <c r="S52" s="26">
        <f t="shared" si="6"/>
        <v>31</v>
      </c>
      <c r="T52" s="25">
        <f t="shared" si="19"/>
        <v>0</v>
      </c>
    </row>
    <row r="53" spans="1:20" ht="12.75">
      <c r="A53" s="30">
        <f t="shared" si="7"/>
        <v>45292</v>
      </c>
      <c r="B53" s="29">
        <v>0</v>
      </c>
      <c r="C53" s="140"/>
      <c r="D53" s="141"/>
      <c r="E53" s="141"/>
      <c r="F53" s="142"/>
      <c r="G53" s="26">
        <f t="shared" si="8"/>
        <v>32</v>
      </c>
      <c r="H53" s="28">
        <f t="shared" si="9"/>
        <v>0</v>
      </c>
      <c r="I53" s="27">
        <f t="shared" si="10"/>
        <v>0</v>
      </c>
      <c r="J53" s="28">
        <f t="shared" si="11"/>
        <v>0</v>
      </c>
      <c r="K53" s="27">
        <f t="shared" si="12"/>
        <v>0</v>
      </c>
      <c r="L53" s="28">
        <f t="shared" si="13"/>
        <v>0</v>
      </c>
      <c r="M53" s="27">
        <f t="shared" si="14"/>
        <v>0</v>
      </c>
      <c r="N53" s="28">
        <f t="shared" si="15"/>
        <v>0</v>
      </c>
      <c r="O53" s="27">
        <f t="shared" si="16"/>
        <v>0</v>
      </c>
      <c r="P53" s="28">
        <f t="shared" si="17"/>
        <v>0</v>
      </c>
      <c r="Q53" s="27">
        <f t="shared" si="18"/>
        <v>0</v>
      </c>
      <c r="R53" s="27">
        <f aca="true" t="shared" si="20" ref="R53:R84">Q53+O53+M53+K53+I53</f>
        <v>0</v>
      </c>
      <c r="S53" s="26">
        <f aca="true" t="shared" si="21" ref="S53:S84">$G53</f>
        <v>32</v>
      </c>
      <c r="T53" s="25">
        <f t="shared" si="19"/>
        <v>0</v>
      </c>
    </row>
    <row r="54" spans="1:20" ht="12.75">
      <c r="A54" s="30">
        <f aca="true" t="shared" si="22" ref="A54:A85">DATE($B$15,MONTH(DATEVALUE("1/"&amp;($A$15)&amp;"/2000"))+G54,1)</f>
        <v>45323</v>
      </c>
      <c r="B54" s="29">
        <v>0</v>
      </c>
      <c r="C54" s="140"/>
      <c r="D54" s="141"/>
      <c r="E54" s="141"/>
      <c r="F54" s="142"/>
      <c r="G54" s="26">
        <f aca="true" t="shared" si="23" ref="G54:G85">G53+1</f>
        <v>33</v>
      </c>
      <c r="H54" s="28">
        <f aca="true" t="shared" si="24" ref="H54:H85">IF(H$19="Y",MIN($H$18,I53+IF($H$16&lt;G54,$H$17/12,$H$15/12)*I53),MIN($H$18+$N$6+$B54,I53+IF($H$16&lt;G54,$H$17/12,$H$15/12)*I53))</f>
        <v>0</v>
      </c>
      <c r="I54" s="27">
        <f aca="true" t="shared" si="25" ref="I54:I85">I53+IF($H$16&lt;G54,$H$17/12,$H$15/12)*I53-H54</f>
        <v>0</v>
      </c>
      <c r="J54" s="28">
        <f aca="true" t="shared" si="26" ref="J54:J85">IF(J$19="Y",MIN($J$18,K53+IF($J$16&lt;G54,$J$17/12,$J$15/12)*K53),MIN($J$18+$N$6+$H$18-H54+B54,K53+IF($J$16&lt;G54,$J$17/12,$J$15/12)*K53))</f>
        <v>0</v>
      </c>
      <c r="K54" s="27">
        <f aca="true" t="shared" si="27" ref="K54:K85">K53+IF($J$16&lt;G54,$J$17/12,$J$15/12)*K53-J54</f>
        <v>0</v>
      </c>
      <c r="L54" s="28">
        <f aca="true" t="shared" si="28" ref="L54:L85">IF(L$19="Y",MIN($L$18,M53+IF($L$16&lt;G54,$L$17/12,$L$15/12)*M53),MIN($L$18+$N$6+$H$18+$J$18-H54-J54+B54,M53+IF($L$16&lt;G54,$L$17/12,$L$15/12)*M53))</f>
        <v>0</v>
      </c>
      <c r="M54" s="27">
        <f aca="true" t="shared" si="29" ref="M54:M85">M53+IF($L$16&lt;G54,$L$17/12,$L$15/12)*M53-L54</f>
        <v>0</v>
      </c>
      <c r="N54" s="28">
        <f aca="true" t="shared" si="30" ref="N54:N85">IF(N$19="Y",MIN($N$18,O53+IF($N$16&lt;G54,$N$17/12,$N$15/12)*O53),MIN($N$18+$N$6+$H$18+$J$18+$L$18-H54-J54-L54+B54,O53+IF($N$16&lt;G54,$N$17/12,$N$15/12)*O53))</f>
        <v>0</v>
      </c>
      <c r="O54" s="27">
        <f aca="true" t="shared" si="31" ref="O54:O85">O53+IF($N$16&lt;G54,$N$17/12,$N$15/12)*O53-N54</f>
        <v>0</v>
      </c>
      <c r="P54" s="28">
        <f aca="true" t="shared" si="32" ref="P54:P85">IF(P$19="Y",MIN($P$18,Q53+IF($P$16&lt;G54,$P$17/12,$P$15/12)*Q53),MIN($P$18+$N$6+$H$18+$J$18+$L$18+$N$18-H54-J54-L54-N54+B54,Q53+IF($P$16&lt;G54,$P$17/12,$P$15/12)*Q53))</f>
        <v>0</v>
      </c>
      <c r="Q54" s="27">
        <f aca="true" t="shared" si="33" ref="Q54:Q85">Q53+IF($P$16&lt;G54,$P$17/12,$P$15/12)*Q53-P54</f>
        <v>0</v>
      </c>
      <c r="R54" s="27">
        <f t="shared" si="20"/>
        <v>0</v>
      </c>
      <c r="S54" s="26">
        <f t="shared" si="21"/>
        <v>33</v>
      </c>
      <c r="T54" s="25">
        <f aca="true" t="shared" si="34" ref="T54:T85">IF(H55+J55+L55+N55+P55&lt;1,0,$D$2-H54-J54-L54-N54-P54+B54)</f>
        <v>0</v>
      </c>
    </row>
    <row r="55" spans="1:20" ht="12.75">
      <c r="A55" s="30">
        <f t="shared" si="22"/>
        <v>45352</v>
      </c>
      <c r="B55" s="29">
        <v>0</v>
      </c>
      <c r="C55" s="140"/>
      <c r="D55" s="141"/>
      <c r="E55" s="141"/>
      <c r="F55" s="142"/>
      <c r="G55" s="26">
        <f t="shared" si="23"/>
        <v>34</v>
      </c>
      <c r="H55" s="28">
        <f t="shared" si="24"/>
        <v>0</v>
      </c>
      <c r="I55" s="27">
        <f t="shared" si="25"/>
        <v>0</v>
      </c>
      <c r="J55" s="28">
        <f t="shared" si="26"/>
        <v>0</v>
      </c>
      <c r="K55" s="27">
        <f t="shared" si="27"/>
        <v>0</v>
      </c>
      <c r="L55" s="28">
        <f t="shared" si="28"/>
        <v>0</v>
      </c>
      <c r="M55" s="27">
        <f t="shared" si="29"/>
        <v>0</v>
      </c>
      <c r="N55" s="28">
        <f t="shared" si="30"/>
        <v>0</v>
      </c>
      <c r="O55" s="27">
        <f t="shared" si="31"/>
        <v>0</v>
      </c>
      <c r="P55" s="28">
        <f t="shared" si="32"/>
        <v>0</v>
      </c>
      <c r="Q55" s="27">
        <f t="shared" si="33"/>
        <v>0</v>
      </c>
      <c r="R55" s="27">
        <f t="shared" si="20"/>
        <v>0</v>
      </c>
      <c r="S55" s="26">
        <f t="shared" si="21"/>
        <v>34</v>
      </c>
      <c r="T55" s="25">
        <f t="shared" si="34"/>
        <v>0</v>
      </c>
    </row>
    <row r="56" spans="1:20" ht="12.75">
      <c r="A56" s="30">
        <f t="shared" si="22"/>
        <v>45383</v>
      </c>
      <c r="B56" s="29">
        <v>0</v>
      </c>
      <c r="C56" s="140"/>
      <c r="D56" s="141"/>
      <c r="E56" s="141"/>
      <c r="F56" s="142"/>
      <c r="G56" s="26">
        <f t="shared" si="23"/>
        <v>35</v>
      </c>
      <c r="H56" s="28">
        <f t="shared" si="24"/>
        <v>0</v>
      </c>
      <c r="I56" s="27">
        <f t="shared" si="25"/>
        <v>0</v>
      </c>
      <c r="J56" s="28">
        <f t="shared" si="26"/>
        <v>0</v>
      </c>
      <c r="K56" s="27">
        <f t="shared" si="27"/>
        <v>0</v>
      </c>
      <c r="L56" s="28">
        <f t="shared" si="28"/>
        <v>0</v>
      </c>
      <c r="M56" s="27">
        <f t="shared" si="29"/>
        <v>0</v>
      </c>
      <c r="N56" s="28">
        <f t="shared" si="30"/>
        <v>0</v>
      </c>
      <c r="O56" s="27">
        <f t="shared" si="31"/>
        <v>0</v>
      </c>
      <c r="P56" s="28">
        <f t="shared" si="32"/>
        <v>0</v>
      </c>
      <c r="Q56" s="27">
        <f t="shared" si="33"/>
        <v>0</v>
      </c>
      <c r="R56" s="27">
        <f t="shared" si="20"/>
        <v>0</v>
      </c>
      <c r="S56" s="26">
        <f t="shared" si="21"/>
        <v>35</v>
      </c>
      <c r="T56" s="25">
        <f t="shared" si="34"/>
        <v>0</v>
      </c>
    </row>
    <row r="57" spans="1:20" ht="12.75">
      <c r="A57" s="30">
        <f t="shared" si="22"/>
        <v>45413</v>
      </c>
      <c r="B57" s="29">
        <v>0</v>
      </c>
      <c r="C57" s="140"/>
      <c r="D57" s="141"/>
      <c r="E57" s="141"/>
      <c r="F57" s="142"/>
      <c r="G57" s="26">
        <f t="shared" si="23"/>
        <v>36</v>
      </c>
      <c r="H57" s="28">
        <f t="shared" si="24"/>
        <v>0</v>
      </c>
      <c r="I57" s="27">
        <f t="shared" si="25"/>
        <v>0</v>
      </c>
      <c r="J57" s="28">
        <f t="shared" si="26"/>
        <v>0</v>
      </c>
      <c r="K57" s="27">
        <f t="shared" si="27"/>
        <v>0</v>
      </c>
      <c r="L57" s="28">
        <f t="shared" si="28"/>
        <v>0</v>
      </c>
      <c r="M57" s="27">
        <f t="shared" si="29"/>
        <v>0</v>
      </c>
      <c r="N57" s="28">
        <f t="shared" si="30"/>
        <v>0</v>
      </c>
      <c r="O57" s="27">
        <f t="shared" si="31"/>
        <v>0</v>
      </c>
      <c r="P57" s="28">
        <f t="shared" si="32"/>
        <v>0</v>
      </c>
      <c r="Q57" s="27">
        <f t="shared" si="33"/>
        <v>0</v>
      </c>
      <c r="R57" s="27">
        <f t="shared" si="20"/>
        <v>0</v>
      </c>
      <c r="S57" s="26">
        <f t="shared" si="21"/>
        <v>36</v>
      </c>
      <c r="T57" s="25">
        <f t="shared" si="34"/>
        <v>0</v>
      </c>
    </row>
    <row r="58" spans="1:20" ht="12.75">
      <c r="A58" s="30">
        <f t="shared" si="22"/>
        <v>45444</v>
      </c>
      <c r="B58" s="29">
        <v>0</v>
      </c>
      <c r="C58" s="140"/>
      <c r="D58" s="141"/>
      <c r="E58" s="141"/>
      <c r="F58" s="142"/>
      <c r="G58" s="26">
        <f t="shared" si="23"/>
        <v>37</v>
      </c>
      <c r="H58" s="28">
        <f t="shared" si="24"/>
        <v>0</v>
      </c>
      <c r="I58" s="27">
        <f t="shared" si="25"/>
        <v>0</v>
      </c>
      <c r="J58" s="28">
        <f t="shared" si="26"/>
        <v>0</v>
      </c>
      <c r="K58" s="27">
        <f t="shared" si="27"/>
        <v>0</v>
      </c>
      <c r="L58" s="28">
        <f t="shared" si="28"/>
        <v>0</v>
      </c>
      <c r="M58" s="27">
        <f t="shared" si="29"/>
        <v>0</v>
      </c>
      <c r="N58" s="28">
        <f t="shared" si="30"/>
        <v>0</v>
      </c>
      <c r="O58" s="27">
        <f t="shared" si="31"/>
        <v>0</v>
      </c>
      <c r="P58" s="28">
        <f t="shared" si="32"/>
        <v>0</v>
      </c>
      <c r="Q58" s="27">
        <f t="shared" si="33"/>
        <v>0</v>
      </c>
      <c r="R58" s="27">
        <f t="shared" si="20"/>
        <v>0</v>
      </c>
      <c r="S58" s="26">
        <f t="shared" si="21"/>
        <v>37</v>
      </c>
      <c r="T58" s="25">
        <f t="shared" si="34"/>
        <v>0</v>
      </c>
    </row>
    <row r="59" spans="1:20" ht="12.75">
      <c r="A59" s="30">
        <f t="shared" si="22"/>
        <v>45474</v>
      </c>
      <c r="B59" s="29">
        <v>0</v>
      </c>
      <c r="C59" s="140"/>
      <c r="D59" s="141"/>
      <c r="E59" s="141"/>
      <c r="F59" s="142"/>
      <c r="G59" s="26">
        <f t="shared" si="23"/>
        <v>38</v>
      </c>
      <c r="H59" s="28">
        <f t="shared" si="24"/>
        <v>0</v>
      </c>
      <c r="I59" s="27">
        <f t="shared" si="25"/>
        <v>0</v>
      </c>
      <c r="J59" s="28">
        <f t="shared" si="26"/>
        <v>0</v>
      </c>
      <c r="K59" s="27">
        <f t="shared" si="27"/>
        <v>0</v>
      </c>
      <c r="L59" s="28">
        <f t="shared" si="28"/>
        <v>0</v>
      </c>
      <c r="M59" s="27">
        <f t="shared" si="29"/>
        <v>0</v>
      </c>
      <c r="N59" s="28">
        <f t="shared" si="30"/>
        <v>0</v>
      </c>
      <c r="O59" s="27">
        <f t="shared" si="31"/>
        <v>0</v>
      </c>
      <c r="P59" s="28">
        <f t="shared" si="32"/>
        <v>0</v>
      </c>
      <c r="Q59" s="27">
        <f t="shared" si="33"/>
        <v>0</v>
      </c>
      <c r="R59" s="27">
        <f t="shared" si="20"/>
        <v>0</v>
      </c>
      <c r="S59" s="26">
        <f t="shared" si="21"/>
        <v>38</v>
      </c>
      <c r="T59" s="25">
        <f t="shared" si="34"/>
        <v>0</v>
      </c>
    </row>
    <row r="60" spans="1:20" ht="12.75">
      <c r="A60" s="30">
        <f t="shared" si="22"/>
        <v>45505</v>
      </c>
      <c r="B60" s="29">
        <v>0</v>
      </c>
      <c r="C60" s="140"/>
      <c r="D60" s="141"/>
      <c r="E60" s="141"/>
      <c r="F60" s="142"/>
      <c r="G60" s="26">
        <f t="shared" si="23"/>
        <v>39</v>
      </c>
      <c r="H60" s="28">
        <f t="shared" si="24"/>
        <v>0</v>
      </c>
      <c r="I60" s="27">
        <f t="shared" si="25"/>
        <v>0</v>
      </c>
      <c r="J60" s="28">
        <f t="shared" si="26"/>
        <v>0</v>
      </c>
      <c r="K60" s="27">
        <f t="shared" si="27"/>
        <v>0</v>
      </c>
      <c r="L60" s="28">
        <f t="shared" si="28"/>
        <v>0</v>
      </c>
      <c r="M60" s="27">
        <f t="shared" si="29"/>
        <v>0</v>
      </c>
      <c r="N60" s="28">
        <f t="shared" si="30"/>
        <v>0</v>
      </c>
      <c r="O60" s="27">
        <f t="shared" si="31"/>
        <v>0</v>
      </c>
      <c r="P60" s="28">
        <f t="shared" si="32"/>
        <v>0</v>
      </c>
      <c r="Q60" s="27">
        <f t="shared" si="33"/>
        <v>0</v>
      </c>
      <c r="R60" s="27">
        <f t="shared" si="20"/>
        <v>0</v>
      </c>
      <c r="S60" s="26">
        <f t="shared" si="21"/>
        <v>39</v>
      </c>
      <c r="T60" s="25">
        <f t="shared" si="34"/>
        <v>0</v>
      </c>
    </row>
    <row r="61" spans="1:20" ht="12.75">
      <c r="A61" s="30">
        <f t="shared" si="22"/>
        <v>45536</v>
      </c>
      <c r="B61" s="29">
        <v>0</v>
      </c>
      <c r="C61" s="140"/>
      <c r="D61" s="141"/>
      <c r="E61" s="141"/>
      <c r="F61" s="142"/>
      <c r="G61" s="26">
        <f t="shared" si="23"/>
        <v>40</v>
      </c>
      <c r="H61" s="28">
        <f t="shared" si="24"/>
        <v>0</v>
      </c>
      <c r="I61" s="27">
        <f t="shared" si="25"/>
        <v>0</v>
      </c>
      <c r="J61" s="28">
        <f t="shared" si="26"/>
        <v>0</v>
      </c>
      <c r="K61" s="27">
        <f t="shared" si="27"/>
        <v>0</v>
      </c>
      <c r="L61" s="28">
        <f t="shared" si="28"/>
        <v>0</v>
      </c>
      <c r="M61" s="27">
        <f t="shared" si="29"/>
        <v>0</v>
      </c>
      <c r="N61" s="28">
        <f t="shared" si="30"/>
        <v>0</v>
      </c>
      <c r="O61" s="27">
        <f t="shared" si="31"/>
        <v>0</v>
      </c>
      <c r="P61" s="28">
        <f t="shared" si="32"/>
        <v>0</v>
      </c>
      <c r="Q61" s="27">
        <f t="shared" si="33"/>
        <v>0</v>
      </c>
      <c r="R61" s="27">
        <f t="shared" si="20"/>
        <v>0</v>
      </c>
      <c r="S61" s="26">
        <f t="shared" si="21"/>
        <v>40</v>
      </c>
      <c r="T61" s="25">
        <f t="shared" si="34"/>
        <v>0</v>
      </c>
    </row>
    <row r="62" spans="1:20" ht="12.75">
      <c r="A62" s="30">
        <f t="shared" si="22"/>
        <v>45566</v>
      </c>
      <c r="B62" s="29">
        <v>0</v>
      </c>
      <c r="C62" s="140"/>
      <c r="D62" s="141"/>
      <c r="E62" s="141"/>
      <c r="F62" s="142"/>
      <c r="G62" s="26">
        <f t="shared" si="23"/>
        <v>41</v>
      </c>
      <c r="H62" s="28">
        <f t="shared" si="24"/>
        <v>0</v>
      </c>
      <c r="I62" s="27">
        <f t="shared" si="25"/>
        <v>0</v>
      </c>
      <c r="J62" s="28">
        <f t="shared" si="26"/>
        <v>0</v>
      </c>
      <c r="K62" s="27">
        <f t="shared" si="27"/>
        <v>0</v>
      </c>
      <c r="L62" s="28">
        <f t="shared" si="28"/>
        <v>0</v>
      </c>
      <c r="M62" s="27">
        <f t="shared" si="29"/>
        <v>0</v>
      </c>
      <c r="N62" s="28">
        <f t="shared" si="30"/>
        <v>0</v>
      </c>
      <c r="O62" s="27">
        <f t="shared" si="31"/>
        <v>0</v>
      </c>
      <c r="P62" s="28">
        <f t="shared" si="32"/>
        <v>0</v>
      </c>
      <c r="Q62" s="27">
        <f t="shared" si="33"/>
        <v>0</v>
      </c>
      <c r="R62" s="27">
        <f t="shared" si="20"/>
        <v>0</v>
      </c>
      <c r="S62" s="26">
        <f t="shared" si="21"/>
        <v>41</v>
      </c>
      <c r="T62" s="25">
        <f t="shared" si="34"/>
        <v>0</v>
      </c>
    </row>
    <row r="63" spans="1:20" ht="12.75">
      <c r="A63" s="30">
        <f t="shared" si="22"/>
        <v>45597</v>
      </c>
      <c r="B63" s="29">
        <v>0</v>
      </c>
      <c r="C63" s="140"/>
      <c r="D63" s="141"/>
      <c r="E63" s="141"/>
      <c r="F63" s="142"/>
      <c r="G63" s="26">
        <f t="shared" si="23"/>
        <v>42</v>
      </c>
      <c r="H63" s="28">
        <f t="shared" si="24"/>
        <v>0</v>
      </c>
      <c r="I63" s="27">
        <f t="shared" si="25"/>
        <v>0</v>
      </c>
      <c r="J63" s="28">
        <f t="shared" si="26"/>
        <v>0</v>
      </c>
      <c r="K63" s="27">
        <f t="shared" si="27"/>
        <v>0</v>
      </c>
      <c r="L63" s="28">
        <f t="shared" si="28"/>
        <v>0</v>
      </c>
      <c r="M63" s="27">
        <f t="shared" si="29"/>
        <v>0</v>
      </c>
      <c r="N63" s="28">
        <f t="shared" si="30"/>
        <v>0</v>
      </c>
      <c r="O63" s="27">
        <f t="shared" si="31"/>
        <v>0</v>
      </c>
      <c r="P63" s="28">
        <f t="shared" si="32"/>
        <v>0</v>
      </c>
      <c r="Q63" s="27">
        <f t="shared" si="33"/>
        <v>0</v>
      </c>
      <c r="R63" s="27">
        <f t="shared" si="20"/>
        <v>0</v>
      </c>
      <c r="S63" s="26">
        <f t="shared" si="21"/>
        <v>42</v>
      </c>
      <c r="T63" s="25">
        <f t="shared" si="34"/>
        <v>0</v>
      </c>
    </row>
    <row r="64" spans="1:20" ht="12.75">
      <c r="A64" s="30">
        <f t="shared" si="22"/>
        <v>45627</v>
      </c>
      <c r="B64" s="29">
        <v>0</v>
      </c>
      <c r="C64" s="140"/>
      <c r="D64" s="141"/>
      <c r="E64" s="141"/>
      <c r="F64" s="142"/>
      <c r="G64" s="26">
        <f t="shared" si="23"/>
        <v>43</v>
      </c>
      <c r="H64" s="28">
        <f t="shared" si="24"/>
        <v>0</v>
      </c>
      <c r="I64" s="27">
        <f t="shared" si="25"/>
        <v>0</v>
      </c>
      <c r="J64" s="28">
        <f t="shared" si="26"/>
        <v>0</v>
      </c>
      <c r="K64" s="27">
        <f t="shared" si="27"/>
        <v>0</v>
      </c>
      <c r="L64" s="28">
        <f t="shared" si="28"/>
        <v>0</v>
      </c>
      <c r="M64" s="27">
        <f t="shared" si="29"/>
        <v>0</v>
      </c>
      <c r="N64" s="28">
        <f t="shared" si="30"/>
        <v>0</v>
      </c>
      <c r="O64" s="27">
        <f t="shared" si="31"/>
        <v>0</v>
      </c>
      <c r="P64" s="28">
        <f t="shared" si="32"/>
        <v>0</v>
      </c>
      <c r="Q64" s="27">
        <f t="shared" si="33"/>
        <v>0</v>
      </c>
      <c r="R64" s="27">
        <f t="shared" si="20"/>
        <v>0</v>
      </c>
      <c r="S64" s="26">
        <f t="shared" si="21"/>
        <v>43</v>
      </c>
      <c r="T64" s="25">
        <f t="shared" si="34"/>
        <v>0</v>
      </c>
    </row>
    <row r="65" spans="1:20" ht="12.75">
      <c r="A65" s="30">
        <f t="shared" si="22"/>
        <v>45658</v>
      </c>
      <c r="B65" s="29">
        <v>0</v>
      </c>
      <c r="C65" s="140"/>
      <c r="D65" s="141"/>
      <c r="E65" s="141"/>
      <c r="F65" s="142"/>
      <c r="G65" s="26">
        <f t="shared" si="23"/>
        <v>44</v>
      </c>
      <c r="H65" s="28">
        <f t="shared" si="24"/>
        <v>0</v>
      </c>
      <c r="I65" s="27">
        <f t="shared" si="25"/>
        <v>0</v>
      </c>
      <c r="J65" s="28">
        <f t="shared" si="26"/>
        <v>0</v>
      </c>
      <c r="K65" s="27">
        <f t="shared" si="27"/>
        <v>0</v>
      </c>
      <c r="L65" s="28">
        <f t="shared" si="28"/>
        <v>0</v>
      </c>
      <c r="M65" s="27">
        <f t="shared" si="29"/>
        <v>0</v>
      </c>
      <c r="N65" s="28">
        <f t="shared" si="30"/>
        <v>0</v>
      </c>
      <c r="O65" s="27">
        <f t="shared" si="31"/>
        <v>0</v>
      </c>
      <c r="P65" s="28">
        <f t="shared" si="32"/>
        <v>0</v>
      </c>
      <c r="Q65" s="27">
        <f t="shared" si="33"/>
        <v>0</v>
      </c>
      <c r="R65" s="27">
        <f t="shared" si="20"/>
        <v>0</v>
      </c>
      <c r="S65" s="26">
        <f t="shared" si="21"/>
        <v>44</v>
      </c>
      <c r="T65" s="25">
        <f t="shared" si="34"/>
        <v>0</v>
      </c>
    </row>
    <row r="66" spans="1:20" ht="12.75">
      <c r="A66" s="30">
        <f t="shared" si="22"/>
        <v>45689</v>
      </c>
      <c r="B66" s="29">
        <v>0</v>
      </c>
      <c r="C66" s="140"/>
      <c r="D66" s="141"/>
      <c r="E66" s="141"/>
      <c r="F66" s="142"/>
      <c r="G66" s="26">
        <f t="shared" si="23"/>
        <v>45</v>
      </c>
      <c r="H66" s="28">
        <f t="shared" si="24"/>
        <v>0</v>
      </c>
      <c r="I66" s="27">
        <f t="shared" si="25"/>
        <v>0</v>
      </c>
      <c r="J66" s="28">
        <f t="shared" si="26"/>
        <v>0</v>
      </c>
      <c r="K66" s="27">
        <f t="shared" si="27"/>
        <v>0</v>
      </c>
      <c r="L66" s="28">
        <f t="shared" si="28"/>
        <v>0</v>
      </c>
      <c r="M66" s="27">
        <f t="shared" si="29"/>
        <v>0</v>
      </c>
      <c r="N66" s="28">
        <f t="shared" si="30"/>
        <v>0</v>
      </c>
      <c r="O66" s="27">
        <f t="shared" si="31"/>
        <v>0</v>
      </c>
      <c r="P66" s="28">
        <f t="shared" si="32"/>
        <v>0</v>
      </c>
      <c r="Q66" s="27">
        <f t="shared" si="33"/>
        <v>0</v>
      </c>
      <c r="R66" s="27">
        <f t="shared" si="20"/>
        <v>0</v>
      </c>
      <c r="S66" s="26">
        <f t="shared" si="21"/>
        <v>45</v>
      </c>
      <c r="T66" s="25">
        <f t="shared" si="34"/>
        <v>0</v>
      </c>
    </row>
    <row r="67" spans="1:20" ht="12.75">
      <c r="A67" s="30">
        <f t="shared" si="22"/>
        <v>45717</v>
      </c>
      <c r="B67" s="29">
        <v>0</v>
      </c>
      <c r="C67" s="140"/>
      <c r="D67" s="141"/>
      <c r="E67" s="141"/>
      <c r="F67" s="142"/>
      <c r="G67" s="26">
        <f t="shared" si="23"/>
        <v>46</v>
      </c>
      <c r="H67" s="28">
        <f t="shared" si="24"/>
        <v>0</v>
      </c>
      <c r="I67" s="27">
        <f t="shared" si="25"/>
        <v>0</v>
      </c>
      <c r="J67" s="28">
        <f t="shared" si="26"/>
        <v>0</v>
      </c>
      <c r="K67" s="27">
        <f t="shared" si="27"/>
        <v>0</v>
      </c>
      <c r="L67" s="28">
        <f t="shared" si="28"/>
        <v>0</v>
      </c>
      <c r="M67" s="27">
        <f t="shared" si="29"/>
        <v>0</v>
      </c>
      <c r="N67" s="28">
        <f t="shared" si="30"/>
        <v>0</v>
      </c>
      <c r="O67" s="27">
        <f t="shared" si="31"/>
        <v>0</v>
      </c>
      <c r="P67" s="28">
        <f t="shared" si="32"/>
        <v>0</v>
      </c>
      <c r="Q67" s="27">
        <f t="shared" si="33"/>
        <v>0</v>
      </c>
      <c r="R67" s="27">
        <f t="shared" si="20"/>
        <v>0</v>
      </c>
      <c r="S67" s="26">
        <f t="shared" si="21"/>
        <v>46</v>
      </c>
      <c r="T67" s="25">
        <f t="shared" si="34"/>
        <v>0</v>
      </c>
    </row>
    <row r="68" spans="1:20" ht="12.75">
      <c r="A68" s="30">
        <f t="shared" si="22"/>
        <v>45748</v>
      </c>
      <c r="B68" s="29">
        <v>0</v>
      </c>
      <c r="C68" s="140"/>
      <c r="D68" s="141"/>
      <c r="E68" s="141"/>
      <c r="F68" s="142"/>
      <c r="G68" s="26">
        <f t="shared" si="23"/>
        <v>47</v>
      </c>
      <c r="H68" s="28">
        <f t="shared" si="24"/>
        <v>0</v>
      </c>
      <c r="I68" s="27">
        <f t="shared" si="25"/>
        <v>0</v>
      </c>
      <c r="J68" s="28">
        <f t="shared" si="26"/>
        <v>0</v>
      </c>
      <c r="K68" s="27">
        <f t="shared" si="27"/>
        <v>0</v>
      </c>
      <c r="L68" s="28">
        <f t="shared" si="28"/>
        <v>0</v>
      </c>
      <c r="M68" s="27">
        <f t="shared" si="29"/>
        <v>0</v>
      </c>
      <c r="N68" s="28">
        <f t="shared" si="30"/>
        <v>0</v>
      </c>
      <c r="O68" s="27">
        <f t="shared" si="31"/>
        <v>0</v>
      </c>
      <c r="P68" s="28">
        <f t="shared" si="32"/>
        <v>0</v>
      </c>
      <c r="Q68" s="27">
        <f t="shared" si="33"/>
        <v>0</v>
      </c>
      <c r="R68" s="27">
        <f t="shared" si="20"/>
        <v>0</v>
      </c>
      <c r="S68" s="26">
        <f t="shared" si="21"/>
        <v>47</v>
      </c>
      <c r="T68" s="25">
        <f t="shared" si="34"/>
        <v>0</v>
      </c>
    </row>
    <row r="69" spans="1:20" ht="12.75">
      <c r="A69" s="30">
        <f t="shared" si="22"/>
        <v>45778</v>
      </c>
      <c r="B69" s="29">
        <v>0</v>
      </c>
      <c r="C69" s="140"/>
      <c r="D69" s="141"/>
      <c r="E69" s="141"/>
      <c r="F69" s="142"/>
      <c r="G69" s="26">
        <f t="shared" si="23"/>
        <v>48</v>
      </c>
      <c r="H69" s="28">
        <f t="shared" si="24"/>
        <v>0</v>
      </c>
      <c r="I69" s="27">
        <f t="shared" si="25"/>
        <v>0</v>
      </c>
      <c r="J69" s="28">
        <f t="shared" si="26"/>
        <v>0</v>
      </c>
      <c r="K69" s="27">
        <f t="shared" si="27"/>
        <v>0</v>
      </c>
      <c r="L69" s="28">
        <f t="shared" si="28"/>
        <v>0</v>
      </c>
      <c r="M69" s="27">
        <f t="shared" si="29"/>
        <v>0</v>
      </c>
      <c r="N69" s="28">
        <f t="shared" si="30"/>
        <v>0</v>
      </c>
      <c r="O69" s="27">
        <f t="shared" si="31"/>
        <v>0</v>
      </c>
      <c r="P69" s="28">
        <f t="shared" si="32"/>
        <v>0</v>
      </c>
      <c r="Q69" s="27">
        <f t="shared" si="33"/>
        <v>0</v>
      </c>
      <c r="R69" s="27">
        <f t="shared" si="20"/>
        <v>0</v>
      </c>
      <c r="S69" s="26">
        <f t="shared" si="21"/>
        <v>48</v>
      </c>
      <c r="T69" s="25">
        <f t="shared" si="34"/>
        <v>0</v>
      </c>
    </row>
    <row r="70" spans="1:20" ht="12.75">
      <c r="A70" s="30">
        <f t="shared" si="22"/>
        <v>45809</v>
      </c>
      <c r="B70" s="29">
        <v>0</v>
      </c>
      <c r="C70" s="140"/>
      <c r="D70" s="141"/>
      <c r="E70" s="141"/>
      <c r="F70" s="142"/>
      <c r="G70" s="26">
        <f t="shared" si="23"/>
        <v>49</v>
      </c>
      <c r="H70" s="28">
        <f t="shared" si="24"/>
        <v>0</v>
      </c>
      <c r="I70" s="27">
        <f t="shared" si="25"/>
        <v>0</v>
      </c>
      <c r="J70" s="28">
        <f t="shared" si="26"/>
        <v>0</v>
      </c>
      <c r="K70" s="27">
        <f t="shared" si="27"/>
        <v>0</v>
      </c>
      <c r="L70" s="28">
        <f t="shared" si="28"/>
        <v>0</v>
      </c>
      <c r="M70" s="27">
        <f t="shared" si="29"/>
        <v>0</v>
      </c>
      <c r="N70" s="28">
        <f t="shared" si="30"/>
        <v>0</v>
      </c>
      <c r="O70" s="27">
        <f t="shared" si="31"/>
        <v>0</v>
      </c>
      <c r="P70" s="28">
        <f t="shared" si="32"/>
        <v>0</v>
      </c>
      <c r="Q70" s="27">
        <f t="shared" si="33"/>
        <v>0</v>
      </c>
      <c r="R70" s="27">
        <f t="shared" si="20"/>
        <v>0</v>
      </c>
      <c r="S70" s="26">
        <f t="shared" si="21"/>
        <v>49</v>
      </c>
      <c r="T70" s="25">
        <f t="shared" si="34"/>
        <v>0</v>
      </c>
    </row>
    <row r="71" spans="1:20" ht="12.75">
      <c r="A71" s="30">
        <f t="shared" si="22"/>
        <v>45839</v>
      </c>
      <c r="B71" s="29">
        <v>0</v>
      </c>
      <c r="C71" s="140"/>
      <c r="D71" s="141"/>
      <c r="E71" s="141"/>
      <c r="F71" s="142"/>
      <c r="G71" s="26">
        <f t="shared" si="23"/>
        <v>50</v>
      </c>
      <c r="H71" s="28">
        <f t="shared" si="24"/>
        <v>0</v>
      </c>
      <c r="I71" s="27">
        <f t="shared" si="25"/>
        <v>0</v>
      </c>
      <c r="J71" s="28">
        <f t="shared" si="26"/>
        <v>0</v>
      </c>
      <c r="K71" s="27">
        <f t="shared" si="27"/>
        <v>0</v>
      </c>
      <c r="L71" s="28">
        <f t="shared" si="28"/>
        <v>0</v>
      </c>
      <c r="M71" s="27">
        <f t="shared" si="29"/>
        <v>0</v>
      </c>
      <c r="N71" s="28">
        <f t="shared" si="30"/>
        <v>0</v>
      </c>
      <c r="O71" s="27">
        <f t="shared" si="31"/>
        <v>0</v>
      </c>
      <c r="P71" s="28">
        <f t="shared" si="32"/>
        <v>0</v>
      </c>
      <c r="Q71" s="27">
        <f t="shared" si="33"/>
        <v>0</v>
      </c>
      <c r="R71" s="27">
        <f t="shared" si="20"/>
        <v>0</v>
      </c>
      <c r="S71" s="26">
        <f t="shared" si="21"/>
        <v>50</v>
      </c>
      <c r="T71" s="25">
        <f t="shared" si="34"/>
        <v>0</v>
      </c>
    </row>
    <row r="72" spans="1:20" ht="12.75">
      <c r="A72" s="30">
        <f t="shared" si="22"/>
        <v>45870</v>
      </c>
      <c r="B72" s="29">
        <v>0</v>
      </c>
      <c r="C72" s="140"/>
      <c r="D72" s="141"/>
      <c r="E72" s="141"/>
      <c r="F72" s="142"/>
      <c r="G72" s="26">
        <f t="shared" si="23"/>
        <v>51</v>
      </c>
      <c r="H72" s="28">
        <f t="shared" si="24"/>
        <v>0</v>
      </c>
      <c r="I72" s="27">
        <f t="shared" si="25"/>
        <v>0</v>
      </c>
      <c r="J72" s="28">
        <f t="shared" si="26"/>
        <v>0</v>
      </c>
      <c r="K72" s="27">
        <f t="shared" si="27"/>
        <v>0</v>
      </c>
      <c r="L72" s="28">
        <f t="shared" si="28"/>
        <v>0</v>
      </c>
      <c r="M72" s="27">
        <f t="shared" si="29"/>
        <v>0</v>
      </c>
      <c r="N72" s="28">
        <f t="shared" si="30"/>
        <v>0</v>
      </c>
      <c r="O72" s="27">
        <f t="shared" si="31"/>
        <v>0</v>
      </c>
      <c r="P72" s="28">
        <f t="shared" si="32"/>
        <v>0</v>
      </c>
      <c r="Q72" s="27">
        <f t="shared" si="33"/>
        <v>0</v>
      </c>
      <c r="R72" s="27">
        <f t="shared" si="20"/>
        <v>0</v>
      </c>
      <c r="S72" s="26">
        <f t="shared" si="21"/>
        <v>51</v>
      </c>
      <c r="T72" s="25">
        <f t="shared" si="34"/>
        <v>0</v>
      </c>
    </row>
    <row r="73" spans="1:20" ht="12.75">
      <c r="A73" s="30">
        <f t="shared" si="22"/>
        <v>45901</v>
      </c>
      <c r="B73" s="29">
        <v>0</v>
      </c>
      <c r="C73" s="140"/>
      <c r="D73" s="141"/>
      <c r="E73" s="141"/>
      <c r="F73" s="142"/>
      <c r="G73" s="26">
        <f t="shared" si="23"/>
        <v>52</v>
      </c>
      <c r="H73" s="28">
        <f t="shared" si="24"/>
        <v>0</v>
      </c>
      <c r="I73" s="27">
        <f t="shared" si="25"/>
        <v>0</v>
      </c>
      <c r="J73" s="28">
        <f t="shared" si="26"/>
        <v>0</v>
      </c>
      <c r="K73" s="27">
        <f t="shared" si="27"/>
        <v>0</v>
      </c>
      <c r="L73" s="28">
        <f t="shared" si="28"/>
        <v>0</v>
      </c>
      <c r="M73" s="27">
        <f t="shared" si="29"/>
        <v>0</v>
      </c>
      <c r="N73" s="28">
        <f t="shared" si="30"/>
        <v>0</v>
      </c>
      <c r="O73" s="27">
        <f t="shared" si="31"/>
        <v>0</v>
      </c>
      <c r="P73" s="28">
        <f t="shared" si="32"/>
        <v>0</v>
      </c>
      <c r="Q73" s="27">
        <f t="shared" si="33"/>
        <v>0</v>
      </c>
      <c r="R73" s="27">
        <f t="shared" si="20"/>
        <v>0</v>
      </c>
      <c r="S73" s="26">
        <f t="shared" si="21"/>
        <v>52</v>
      </c>
      <c r="T73" s="25">
        <f t="shared" si="34"/>
        <v>0</v>
      </c>
    </row>
    <row r="74" spans="1:20" ht="12.75">
      <c r="A74" s="30">
        <f t="shared" si="22"/>
        <v>45931</v>
      </c>
      <c r="B74" s="29">
        <v>0</v>
      </c>
      <c r="C74" s="140"/>
      <c r="D74" s="141"/>
      <c r="E74" s="141"/>
      <c r="F74" s="142"/>
      <c r="G74" s="26">
        <f t="shared" si="23"/>
        <v>53</v>
      </c>
      <c r="H74" s="28">
        <f t="shared" si="24"/>
        <v>0</v>
      </c>
      <c r="I74" s="27">
        <f t="shared" si="25"/>
        <v>0</v>
      </c>
      <c r="J74" s="28">
        <f t="shared" si="26"/>
        <v>0</v>
      </c>
      <c r="K74" s="27">
        <f t="shared" si="27"/>
        <v>0</v>
      </c>
      <c r="L74" s="28">
        <f t="shared" si="28"/>
        <v>0</v>
      </c>
      <c r="M74" s="27">
        <f t="shared" si="29"/>
        <v>0</v>
      </c>
      <c r="N74" s="28">
        <f t="shared" si="30"/>
        <v>0</v>
      </c>
      <c r="O74" s="27">
        <f t="shared" si="31"/>
        <v>0</v>
      </c>
      <c r="P74" s="28">
        <f t="shared" si="32"/>
        <v>0</v>
      </c>
      <c r="Q74" s="27">
        <f t="shared" si="33"/>
        <v>0</v>
      </c>
      <c r="R74" s="27">
        <f t="shared" si="20"/>
        <v>0</v>
      </c>
      <c r="S74" s="26">
        <f t="shared" si="21"/>
        <v>53</v>
      </c>
      <c r="T74" s="25">
        <f t="shared" si="34"/>
        <v>0</v>
      </c>
    </row>
    <row r="75" spans="1:20" ht="12.75">
      <c r="A75" s="30">
        <f t="shared" si="22"/>
        <v>45962</v>
      </c>
      <c r="B75" s="29">
        <v>0</v>
      </c>
      <c r="C75" s="140"/>
      <c r="D75" s="141"/>
      <c r="E75" s="141"/>
      <c r="F75" s="142"/>
      <c r="G75" s="26">
        <f t="shared" si="23"/>
        <v>54</v>
      </c>
      <c r="H75" s="28">
        <f t="shared" si="24"/>
        <v>0</v>
      </c>
      <c r="I75" s="27">
        <f t="shared" si="25"/>
        <v>0</v>
      </c>
      <c r="J75" s="28">
        <f t="shared" si="26"/>
        <v>0</v>
      </c>
      <c r="K75" s="27">
        <f t="shared" si="27"/>
        <v>0</v>
      </c>
      <c r="L75" s="28">
        <f t="shared" si="28"/>
        <v>0</v>
      </c>
      <c r="M75" s="27">
        <f t="shared" si="29"/>
        <v>0</v>
      </c>
      <c r="N75" s="28">
        <f t="shared" si="30"/>
        <v>0</v>
      </c>
      <c r="O75" s="27">
        <f t="shared" si="31"/>
        <v>0</v>
      </c>
      <c r="P75" s="28">
        <f t="shared" si="32"/>
        <v>0</v>
      </c>
      <c r="Q75" s="27">
        <f t="shared" si="33"/>
        <v>0</v>
      </c>
      <c r="R75" s="27">
        <f t="shared" si="20"/>
        <v>0</v>
      </c>
      <c r="S75" s="26">
        <f t="shared" si="21"/>
        <v>54</v>
      </c>
      <c r="T75" s="25">
        <f t="shared" si="34"/>
        <v>0</v>
      </c>
    </row>
    <row r="76" spans="1:20" ht="12.75">
      <c r="A76" s="30">
        <f t="shared" si="22"/>
        <v>45992</v>
      </c>
      <c r="B76" s="29">
        <v>0</v>
      </c>
      <c r="C76" s="140"/>
      <c r="D76" s="141"/>
      <c r="E76" s="141"/>
      <c r="F76" s="142"/>
      <c r="G76" s="26">
        <f t="shared" si="23"/>
        <v>55</v>
      </c>
      <c r="H76" s="28">
        <f t="shared" si="24"/>
        <v>0</v>
      </c>
      <c r="I76" s="27">
        <f t="shared" si="25"/>
        <v>0</v>
      </c>
      <c r="J76" s="28">
        <f t="shared" si="26"/>
        <v>0</v>
      </c>
      <c r="K76" s="27">
        <f t="shared" si="27"/>
        <v>0</v>
      </c>
      <c r="L76" s="28">
        <f t="shared" si="28"/>
        <v>0</v>
      </c>
      <c r="M76" s="27">
        <f t="shared" si="29"/>
        <v>0</v>
      </c>
      <c r="N76" s="28">
        <f t="shared" si="30"/>
        <v>0</v>
      </c>
      <c r="O76" s="27">
        <f t="shared" si="31"/>
        <v>0</v>
      </c>
      <c r="P76" s="28">
        <f t="shared" si="32"/>
        <v>0</v>
      </c>
      <c r="Q76" s="27">
        <f t="shared" si="33"/>
        <v>0</v>
      </c>
      <c r="R76" s="27">
        <f t="shared" si="20"/>
        <v>0</v>
      </c>
      <c r="S76" s="26">
        <f t="shared" si="21"/>
        <v>55</v>
      </c>
      <c r="T76" s="25">
        <f t="shared" si="34"/>
        <v>0</v>
      </c>
    </row>
    <row r="77" spans="1:20" ht="12.75">
      <c r="A77" s="30">
        <f t="shared" si="22"/>
        <v>46023</v>
      </c>
      <c r="B77" s="29">
        <v>0</v>
      </c>
      <c r="C77" s="140"/>
      <c r="D77" s="141"/>
      <c r="E77" s="141"/>
      <c r="F77" s="142"/>
      <c r="G77" s="26">
        <f t="shared" si="23"/>
        <v>56</v>
      </c>
      <c r="H77" s="28">
        <f t="shared" si="24"/>
        <v>0</v>
      </c>
      <c r="I77" s="27">
        <f t="shared" si="25"/>
        <v>0</v>
      </c>
      <c r="J77" s="28">
        <f t="shared" si="26"/>
        <v>0</v>
      </c>
      <c r="K77" s="27">
        <f t="shared" si="27"/>
        <v>0</v>
      </c>
      <c r="L77" s="28">
        <f t="shared" si="28"/>
        <v>0</v>
      </c>
      <c r="M77" s="27">
        <f t="shared" si="29"/>
        <v>0</v>
      </c>
      <c r="N77" s="28">
        <f t="shared" si="30"/>
        <v>0</v>
      </c>
      <c r="O77" s="27">
        <f t="shared" si="31"/>
        <v>0</v>
      </c>
      <c r="P77" s="28">
        <f t="shared" si="32"/>
        <v>0</v>
      </c>
      <c r="Q77" s="27">
        <f t="shared" si="33"/>
        <v>0</v>
      </c>
      <c r="R77" s="27">
        <f t="shared" si="20"/>
        <v>0</v>
      </c>
      <c r="S77" s="26">
        <f t="shared" si="21"/>
        <v>56</v>
      </c>
      <c r="T77" s="25">
        <f t="shared" si="34"/>
        <v>0</v>
      </c>
    </row>
    <row r="78" spans="1:20" ht="12.75">
      <c r="A78" s="30">
        <f t="shared" si="22"/>
        <v>46054</v>
      </c>
      <c r="B78" s="29">
        <v>0</v>
      </c>
      <c r="C78" s="140"/>
      <c r="D78" s="141"/>
      <c r="E78" s="141"/>
      <c r="F78" s="142"/>
      <c r="G78" s="26">
        <f t="shared" si="23"/>
        <v>57</v>
      </c>
      <c r="H78" s="28">
        <f t="shared" si="24"/>
        <v>0</v>
      </c>
      <c r="I78" s="27">
        <f t="shared" si="25"/>
        <v>0</v>
      </c>
      <c r="J78" s="28">
        <f t="shared" si="26"/>
        <v>0</v>
      </c>
      <c r="K78" s="27">
        <f t="shared" si="27"/>
        <v>0</v>
      </c>
      <c r="L78" s="28">
        <f t="shared" si="28"/>
        <v>0</v>
      </c>
      <c r="M78" s="27">
        <f t="shared" si="29"/>
        <v>0</v>
      </c>
      <c r="N78" s="28">
        <f t="shared" si="30"/>
        <v>0</v>
      </c>
      <c r="O78" s="27">
        <f t="shared" si="31"/>
        <v>0</v>
      </c>
      <c r="P78" s="28">
        <f t="shared" si="32"/>
        <v>0</v>
      </c>
      <c r="Q78" s="27">
        <f t="shared" si="33"/>
        <v>0</v>
      </c>
      <c r="R78" s="27">
        <f t="shared" si="20"/>
        <v>0</v>
      </c>
      <c r="S78" s="26">
        <f t="shared" si="21"/>
        <v>57</v>
      </c>
      <c r="T78" s="25">
        <f t="shared" si="34"/>
        <v>0</v>
      </c>
    </row>
    <row r="79" spans="1:20" ht="12.75">
      <c r="A79" s="30">
        <f t="shared" si="22"/>
        <v>46082</v>
      </c>
      <c r="B79" s="29">
        <v>0</v>
      </c>
      <c r="C79" s="140"/>
      <c r="D79" s="141"/>
      <c r="E79" s="141"/>
      <c r="F79" s="142"/>
      <c r="G79" s="26">
        <f t="shared" si="23"/>
        <v>58</v>
      </c>
      <c r="H79" s="28">
        <f t="shared" si="24"/>
        <v>0</v>
      </c>
      <c r="I79" s="27">
        <f t="shared" si="25"/>
        <v>0</v>
      </c>
      <c r="J79" s="28">
        <f t="shared" si="26"/>
        <v>0</v>
      </c>
      <c r="K79" s="27">
        <f t="shared" si="27"/>
        <v>0</v>
      </c>
      <c r="L79" s="28">
        <f t="shared" si="28"/>
        <v>0</v>
      </c>
      <c r="M79" s="27">
        <f t="shared" si="29"/>
        <v>0</v>
      </c>
      <c r="N79" s="28">
        <f t="shared" si="30"/>
        <v>0</v>
      </c>
      <c r="O79" s="27">
        <f t="shared" si="31"/>
        <v>0</v>
      </c>
      <c r="P79" s="28">
        <f t="shared" si="32"/>
        <v>0</v>
      </c>
      <c r="Q79" s="27">
        <f t="shared" si="33"/>
        <v>0</v>
      </c>
      <c r="R79" s="27">
        <f t="shared" si="20"/>
        <v>0</v>
      </c>
      <c r="S79" s="26">
        <f t="shared" si="21"/>
        <v>58</v>
      </c>
      <c r="T79" s="25">
        <f t="shared" si="34"/>
        <v>0</v>
      </c>
    </row>
    <row r="80" spans="1:20" ht="12.75">
      <c r="A80" s="30">
        <f t="shared" si="22"/>
        <v>46113</v>
      </c>
      <c r="B80" s="29">
        <v>0</v>
      </c>
      <c r="C80" s="140"/>
      <c r="D80" s="141"/>
      <c r="E80" s="141"/>
      <c r="F80" s="142"/>
      <c r="G80" s="26">
        <f t="shared" si="23"/>
        <v>59</v>
      </c>
      <c r="H80" s="28">
        <f t="shared" si="24"/>
        <v>0</v>
      </c>
      <c r="I80" s="27">
        <f t="shared" si="25"/>
        <v>0</v>
      </c>
      <c r="J80" s="28">
        <f t="shared" si="26"/>
        <v>0</v>
      </c>
      <c r="K80" s="27">
        <f t="shared" si="27"/>
        <v>0</v>
      </c>
      <c r="L80" s="28">
        <f t="shared" si="28"/>
        <v>0</v>
      </c>
      <c r="M80" s="27">
        <f t="shared" si="29"/>
        <v>0</v>
      </c>
      <c r="N80" s="28">
        <f t="shared" si="30"/>
        <v>0</v>
      </c>
      <c r="O80" s="27">
        <f t="shared" si="31"/>
        <v>0</v>
      </c>
      <c r="P80" s="28">
        <f t="shared" si="32"/>
        <v>0</v>
      </c>
      <c r="Q80" s="27">
        <f t="shared" si="33"/>
        <v>0</v>
      </c>
      <c r="R80" s="27">
        <f t="shared" si="20"/>
        <v>0</v>
      </c>
      <c r="S80" s="26">
        <f t="shared" si="21"/>
        <v>59</v>
      </c>
      <c r="T80" s="25">
        <f t="shared" si="34"/>
        <v>0</v>
      </c>
    </row>
    <row r="81" spans="1:20" ht="12.75">
      <c r="A81" s="30">
        <f t="shared" si="22"/>
        <v>46143</v>
      </c>
      <c r="B81" s="29">
        <v>0</v>
      </c>
      <c r="C81" s="140"/>
      <c r="D81" s="141"/>
      <c r="E81" s="141"/>
      <c r="F81" s="142"/>
      <c r="G81" s="26">
        <f t="shared" si="23"/>
        <v>60</v>
      </c>
      <c r="H81" s="28">
        <f t="shared" si="24"/>
        <v>0</v>
      </c>
      <c r="I81" s="27">
        <f t="shared" si="25"/>
        <v>0</v>
      </c>
      <c r="J81" s="28">
        <f t="shared" si="26"/>
        <v>0</v>
      </c>
      <c r="K81" s="27">
        <f t="shared" si="27"/>
        <v>0</v>
      </c>
      <c r="L81" s="28">
        <f t="shared" si="28"/>
        <v>0</v>
      </c>
      <c r="M81" s="27">
        <f t="shared" si="29"/>
        <v>0</v>
      </c>
      <c r="N81" s="28">
        <f t="shared" si="30"/>
        <v>0</v>
      </c>
      <c r="O81" s="27">
        <f t="shared" si="31"/>
        <v>0</v>
      </c>
      <c r="P81" s="28">
        <f t="shared" si="32"/>
        <v>0</v>
      </c>
      <c r="Q81" s="27">
        <f t="shared" si="33"/>
        <v>0</v>
      </c>
      <c r="R81" s="27">
        <f t="shared" si="20"/>
        <v>0</v>
      </c>
      <c r="S81" s="26">
        <f t="shared" si="21"/>
        <v>60</v>
      </c>
      <c r="T81" s="25">
        <f t="shared" si="34"/>
        <v>0</v>
      </c>
    </row>
    <row r="82" spans="1:20" ht="12.75">
      <c r="A82" s="30">
        <f t="shared" si="22"/>
        <v>46174</v>
      </c>
      <c r="B82" s="29">
        <v>0</v>
      </c>
      <c r="C82" s="140"/>
      <c r="D82" s="141"/>
      <c r="E82" s="141"/>
      <c r="F82" s="142"/>
      <c r="G82" s="26">
        <f t="shared" si="23"/>
        <v>61</v>
      </c>
      <c r="H82" s="28">
        <f t="shared" si="24"/>
        <v>0</v>
      </c>
      <c r="I82" s="27">
        <f t="shared" si="25"/>
        <v>0</v>
      </c>
      <c r="J82" s="28">
        <f t="shared" si="26"/>
        <v>0</v>
      </c>
      <c r="K82" s="27">
        <f t="shared" si="27"/>
        <v>0</v>
      </c>
      <c r="L82" s="28">
        <f t="shared" si="28"/>
        <v>0</v>
      </c>
      <c r="M82" s="27">
        <f t="shared" si="29"/>
        <v>0</v>
      </c>
      <c r="N82" s="28">
        <f t="shared" si="30"/>
        <v>0</v>
      </c>
      <c r="O82" s="27">
        <f t="shared" si="31"/>
        <v>0</v>
      </c>
      <c r="P82" s="28">
        <f t="shared" si="32"/>
        <v>0</v>
      </c>
      <c r="Q82" s="27">
        <f t="shared" si="33"/>
        <v>0</v>
      </c>
      <c r="R82" s="27">
        <f t="shared" si="20"/>
        <v>0</v>
      </c>
      <c r="S82" s="26">
        <f t="shared" si="21"/>
        <v>61</v>
      </c>
      <c r="T82" s="25">
        <f t="shared" si="34"/>
        <v>0</v>
      </c>
    </row>
    <row r="83" spans="1:20" ht="12.75">
      <c r="A83" s="30">
        <f t="shared" si="22"/>
        <v>46204</v>
      </c>
      <c r="B83" s="29">
        <v>0</v>
      </c>
      <c r="C83" s="140"/>
      <c r="D83" s="141"/>
      <c r="E83" s="141"/>
      <c r="F83" s="142"/>
      <c r="G83" s="26">
        <f t="shared" si="23"/>
        <v>62</v>
      </c>
      <c r="H83" s="28">
        <f t="shared" si="24"/>
        <v>0</v>
      </c>
      <c r="I83" s="27">
        <f t="shared" si="25"/>
        <v>0</v>
      </c>
      <c r="J83" s="28">
        <f t="shared" si="26"/>
        <v>0</v>
      </c>
      <c r="K83" s="27">
        <f t="shared" si="27"/>
        <v>0</v>
      </c>
      <c r="L83" s="28">
        <f t="shared" si="28"/>
        <v>0</v>
      </c>
      <c r="M83" s="27">
        <f t="shared" si="29"/>
        <v>0</v>
      </c>
      <c r="N83" s="28">
        <f t="shared" si="30"/>
        <v>0</v>
      </c>
      <c r="O83" s="27">
        <f t="shared" si="31"/>
        <v>0</v>
      </c>
      <c r="P83" s="28">
        <f t="shared" si="32"/>
        <v>0</v>
      </c>
      <c r="Q83" s="27">
        <f t="shared" si="33"/>
        <v>0</v>
      </c>
      <c r="R83" s="27">
        <f t="shared" si="20"/>
        <v>0</v>
      </c>
      <c r="S83" s="26">
        <f t="shared" si="21"/>
        <v>62</v>
      </c>
      <c r="T83" s="25">
        <f t="shared" si="34"/>
        <v>0</v>
      </c>
    </row>
    <row r="84" spans="1:20" ht="12.75">
      <c r="A84" s="30">
        <f t="shared" si="22"/>
        <v>46235</v>
      </c>
      <c r="B84" s="29">
        <v>0</v>
      </c>
      <c r="C84" s="140"/>
      <c r="D84" s="141"/>
      <c r="E84" s="141"/>
      <c r="F84" s="142"/>
      <c r="G84" s="26">
        <f t="shared" si="23"/>
        <v>63</v>
      </c>
      <c r="H84" s="28">
        <f t="shared" si="24"/>
        <v>0</v>
      </c>
      <c r="I84" s="27">
        <f t="shared" si="25"/>
        <v>0</v>
      </c>
      <c r="J84" s="28">
        <f t="shared" si="26"/>
        <v>0</v>
      </c>
      <c r="K84" s="27">
        <f t="shared" si="27"/>
        <v>0</v>
      </c>
      <c r="L84" s="28">
        <f t="shared" si="28"/>
        <v>0</v>
      </c>
      <c r="M84" s="27">
        <f t="shared" si="29"/>
        <v>0</v>
      </c>
      <c r="N84" s="28">
        <f t="shared" si="30"/>
        <v>0</v>
      </c>
      <c r="O84" s="27">
        <f t="shared" si="31"/>
        <v>0</v>
      </c>
      <c r="P84" s="28">
        <f t="shared" si="32"/>
        <v>0</v>
      </c>
      <c r="Q84" s="27">
        <f t="shared" si="33"/>
        <v>0</v>
      </c>
      <c r="R84" s="27">
        <f t="shared" si="20"/>
        <v>0</v>
      </c>
      <c r="S84" s="26">
        <f t="shared" si="21"/>
        <v>63</v>
      </c>
      <c r="T84" s="25">
        <f t="shared" si="34"/>
        <v>0</v>
      </c>
    </row>
    <row r="85" spans="1:20" ht="12.75">
      <c r="A85" s="30">
        <f t="shared" si="22"/>
        <v>46266</v>
      </c>
      <c r="B85" s="29">
        <v>0</v>
      </c>
      <c r="C85" s="140"/>
      <c r="D85" s="141"/>
      <c r="E85" s="141"/>
      <c r="F85" s="142"/>
      <c r="G85" s="26">
        <f t="shared" si="23"/>
        <v>64</v>
      </c>
      <c r="H85" s="28">
        <f t="shared" si="24"/>
        <v>0</v>
      </c>
      <c r="I85" s="27">
        <f t="shared" si="25"/>
        <v>0</v>
      </c>
      <c r="J85" s="28">
        <f t="shared" si="26"/>
        <v>0</v>
      </c>
      <c r="K85" s="27">
        <f t="shared" si="27"/>
        <v>0</v>
      </c>
      <c r="L85" s="28">
        <f t="shared" si="28"/>
        <v>0</v>
      </c>
      <c r="M85" s="27">
        <f t="shared" si="29"/>
        <v>0</v>
      </c>
      <c r="N85" s="28">
        <f t="shared" si="30"/>
        <v>0</v>
      </c>
      <c r="O85" s="27">
        <f t="shared" si="31"/>
        <v>0</v>
      </c>
      <c r="P85" s="28">
        <f t="shared" si="32"/>
        <v>0</v>
      </c>
      <c r="Q85" s="27">
        <f t="shared" si="33"/>
        <v>0</v>
      </c>
      <c r="R85" s="27">
        <f aca="true" t="shared" si="35" ref="R85:R116">Q85+O85+M85+K85+I85</f>
        <v>0</v>
      </c>
      <c r="S85" s="26">
        <f aca="true" t="shared" si="36" ref="S85:S116">$G85</f>
        <v>64</v>
      </c>
      <c r="T85" s="25">
        <f t="shared" si="34"/>
        <v>0</v>
      </c>
    </row>
    <row r="86" spans="1:20" ht="12.75">
      <c r="A86" s="30">
        <f aca="true" t="shared" si="37" ref="A86:A117">DATE($B$15,MONTH(DATEVALUE("1/"&amp;($A$15)&amp;"/2000"))+G86,1)</f>
        <v>46296</v>
      </c>
      <c r="B86" s="29">
        <v>0</v>
      </c>
      <c r="C86" s="140"/>
      <c r="D86" s="141"/>
      <c r="E86" s="141"/>
      <c r="F86" s="142"/>
      <c r="G86" s="26">
        <f aca="true" t="shared" si="38" ref="G86:G117">G85+1</f>
        <v>65</v>
      </c>
      <c r="H86" s="28">
        <f aca="true" t="shared" si="39" ref="H86:H117">IF(H$19="Y",MIN($H$18,I85+IF($H$16&lt;G86,$H$17/12,$H$15/12)*I85),MIN($H$18+$N$6+$B86,I85+IF($H$16&lt;G86,$H$17/12,$H$15/12)*I85))</f>
        <v>0</v>
      </c>
      <c r="I86" s="27">
        <f aca="true" t="shared" si="40" ref="I86:I117">I85+IF($H$16&lt;G86,$H$17/12,$H$15/12)*I85-H86</f>
        <v>0</v>
      </c>
      <c r="J86" s="28">
        <f aca="true" t="shared" si="41" ref="J86:J117">IF(J$19="Y",MIN($J$18,K85+IF($J$16&lt;G86,$J$17/12,$J$15/12)*K85),MIN($J$18+$N$6+$H$18-H86+B86,K85+IF($J$16&lt;G86,$J$17/12,$J$15/12)*K85))</f>
        <v>0</v>
      </c>
      <c r="K86" s="27">
        <f aca="true" t="shared" si="42" ref="K86:K117">K85+IF($J$16&lt;G86,$J$17/12,$J$15/12)*K85-J86</f>
        <v>0</v>
      </c>
      <c r="L86" s="28">
        <f aca="true" t="shared" si="43" ref="L86:L117">IF(L$19="Y",MIN($L$18,M85+IF($L$16&lt;G86,$L$17/12,$L$15/12)*M85),MIN($L$18+$N$6+$H$18+$J$18-H86-J86+B86,M85+IF($L$16&lt;G86,$L$17/12,$L$15/12)*M85))</f>
        <v>0</v>
      </c>
      <c r="M86" s="27">
        <f aca="true" t="shared" si="44" ref="M86:M117">M85+IF($L$16&lt;G86,$L$17/12,$L$15/12)*M85-L86</f>
        <v>0</v>
      </c>
      <c r="N86" s="28">
        <f aca="true" t="shared" si="45" ref="N86:N117">IF(N$19="Y",MIN($N$18,O85+IF($N$16&lt;G86,$N$17/12,$N$15/12)*O85),MIN($N$18+$N$6+$H$18+$J$18+$L$18-H86-J86-L86+B86,O85+IF($N$16&lt;G86,$N$17/12,$N$15/12)*O85))</f>
        <v>0</v>
      </c>
      <c r="O86" s="27">
        <f aca="true" t="shared" si="46" ref="O86:O117">O85+IF($N$16&lt;G86,$N$17/12,$N$15/12)*O85-N86</f>
        <v>0</v>
      </c>
      <c r="P86" s="28">
        <f aca="true" t="shared" si="47" ref="P86:P117">IF(P$19="Y",MIN($P$18,Q85+IF($P$16&lt;G86,$P$17/12,$P$15/12)*Q85),MIN($P$18+$N$6+$H$18+$J$18+$L$18+$N$18-H86-J86-L86-N86+B86,Q85+IF($P$16&lt;G86,$P$17/12,$P$15/12)*Q85))</f>
        <v>0</v>
      </c>
      <c r="Q86" s="27">
        <f aca="true" t="shared" si="48" ref="Q86:Q117">Q85+IF($P$16&lt;G86,$P$17/12,$P$15/12)*Q85-P86</f>
        <v>0</v>
      </c>
      <c r="R86" s="27">
        <f t="shared" si="35"/>
        <v>0</v>
      </c>
      <c r="S86" s="26">
        <f t="shared" si="36"/>
        <v>65</v>
      </c>
      <c r="T86" s="25">
        <f aca="true" t="shared" si="49" ref="T86:T117">IF(H87+J87+L87+N87+P87&lt;1,0,$D$2-H86-J86-L86-N86-P86+B86)</f>
        <v>0</v>
      </c>
    </row>
    <row r="87" spans="1:20" ht="12.75">
      <c r="A87" s="30">
        <f t="shared" si="37"/>
        <v>46327</v>
      </c>
      <c r="B87" s="29">
        <v>0</v>
      </c>
      <c r="C87" s="140"/>
      <c r="D87" s="141"/>
      <c r="E87" s="141"/>
      <c r="F87" s="142"/>
      <c r="G87" s="26">
        <f t="shared" si="38"/>
        <v>66</v>
      </c>
      <c r="H87" s="28">
        <f t="shared" si="39"/>
        <v>0</v>
      </c>
      <c r="I87" s="27">
        <f t="shared" si="40"/>
        <v>0</v>
      </c>
      <c r="J87" s="28">
        <f t="shared" si="41"/>
        <v>0</v>
      </c>
      <c r="K87" s="27">
        <f t="shared" si="42"/>
        <v>0</v>
      </c>
      <c r="L87" s="28">
        <f t="shared" si="43"/>
        <v>0</v>
      </c>
      <c r="M87" s="27">
        <f t="shared" si="44"/>
        <v>0</v>
      </c>
      <c r="N87" s="28">
        <f t="shared" si="45"/>
        <v>0</v>
      </c>
      <c r="O87" s="27">
        <f t="shared" si="46"/>
        <v>0</v>
      </c>
      <c r="P87" s="28">
        <f t="shared" si="47"/>
        <v>0</v>
      </c>
      <c r="Q87" s="27">
        <f t="shared" si="48"/>
        <v>0</v>
      </c>
      <c r="R87" s="27">
        <f t="shared" si="35"/>
        <v>0</v>
      </c>
      <c r="S87" s="26">
        <f t="shared" si="36"/>
        <v>66</v>
      </c>
      <c r="T87" s="25">
        <f t="shared" si="49"/>
        <v>0</v>
      </c>
    </row>
    <row r="88" spans="1:20" ht="12.75">
      <c r="A88" s="30">
        <f t="shared" si="37"/>
        <v>46357</v>
      </c>
      <c r="B88" s="29">
        <v>0</v>
      </c>
      <c r="C88" s="140"/>
      <c r="D88" s="141"/>
      <c r="E88" s="141"/>
      <c r="F88" s="142"/>
      <c r="G88" s="26">
        <f t="shared" si="38"/>
        <v>67</v>
      </c>
      <c r="H88" s="28">
        <f t="shared" si="39"/>
        <v>0</v>
      </c>
      <c r="I88" s="27">
        <f t="shared" si="40"/>
        <v>0</v>
      </c>
      <c r="J88" s="28">
        <f t="shared" si="41"/>
        <v>0</v>
      </c>
      <c r="K88" s="27">
        <f t="shared" si="42"/>
        <v>0</v>
      </c>
      <c r="L88" s="28">
        <f t="shared" si="43"/>
        <v>0</v>
      </c>
      <c r="M88" s="27">
        <f t="shared" si="44"/>
        <v>0</v>
      </c>
      <c r="N88" s="28">
        <f t="shared" si="45"/>
        <v>0</v>
      </c>
      <c r="O88" s="27">
        <f t="shared" si="46"/>
        <v>0</v>
      </c>
      <c r="P88" s="28">
        <f t="shared" si="47"/>
        <v>0</v>
      </c>
      <c r="Q88" s="27">
        <f t="shared" si="48"/>
        <v>0</v>
      </c>
      <c r="R88" s="27">
        <f t="shared" si="35"/>
        <v>0</v>
      </c>
      <c r="S88" s="26">
        <f t="shared" si="36"/>
        <v>67</v>
      </c>
      <c r="T88" s="25">
        <f t="shared" si="49"/>
        <v>0</v>
      </c>
    </row>
    <row r="89" spans="1:20" ht="12.75">
      <c r="A89" s="30">
        <f t="shared" si="37"/>
        <v>46388</v>
      </c>
      <c r="B89" s="29">
        <v>0</v>
      </c>
      <c r="C89" s="140"/>
      <c r="D89" s="141"/>
      <c r="E89" s="141"/>
      <c r="F89" s="142"/>
      <c r="G89" s="26">
        <f t="shared" si="38"/>
        <v>68</v>
      </c>
      <c r="H89" s="28">
        <f t="shared" si="39"/>
        <v>0</v>
      </c>
      <c r="I89" s="27">
        <f t="shared" si="40"/>
        <v>0</v>
      </c>
      <c r="J89" s="28">
        <f t="shared" si="41"/>
        <v>0</v>
      </c>
      <c r="K89" s="27">
        <f t="shared" si="42"/>
        <v>0</v>
      </c>
      <c r="L89" s="28">
        <f t="shared" si="43"/>
        <v>0</v>
      </c>
      <c r="M89" s="27">
        <f t="shared" si="44"/>
        <v>0</v>
      </c>
      <c r="N89" s="28">
        <f t="shared" si="45"/>
        <v>0</v>
      </c>
      <c r="O89" s="27">
        <f t="shared" si="46"/>
        <v>0</v>
      </c>
      <c r="P89" s="28">
        <f t="shared" si="47"/>
        <v>0</v>
      </c>
      <c r="Q89" s="27">
        <f t="shared" si="48"/>
        <v>0</v>
      </c>
      <c r="R89" s="27">
        <f t="shared" si="35"/>
        <v>0</v>
      </c>
      <c r="S89" s="26">
        <f t="shared" si="36"/>
        <v>68</v>
      </c>
      <c r="T89" s="25">
        <f t="shared" si="49"/>
        <v>0</v>
      </c>
    </row>
    <row r="90" spans="1:20" ht="12.75">
      <c r="A90" s="30">
        <f t="shared" si="37"/>
        <v>46419</v>
      </c>
      <c r="B90" s="29">
        <v>0</v>
      </c>
      <c r="C90" s="140"/>
      <c r="D90" s="141"/>
      <c r="E90" s="141"/>
      <c r="F90" s="142"/>
      <c r="G90" s="26">
        <f t="shared" si="38"/>
        <v>69</v>
      </c>
      <c r="H90" s="28">
        <f t="shared" si="39"/>
        <v>0</v>
      </c>
      <c r="I90" s="27">
        <f t="shared" si="40"/>
        <v>0</v>
      </c>
      <c r="J90" s="28">
        <f t="shared" si="41"/>
        <v>0</v>
      </c>
      <c r="K90" s="27">
        <f t="shared" si="42"/>
        <v>0</v>
      </c>
      <c r="L90" s="28">
        <f t="shared" si="43"/>
        <v>0</v>
      </c>
      <c r="M90" s="27">
        <f t="shared" si="44"/>
        <v>0</v>
      </c>
      <c r="N90" s="28">
        <f t="shared" si="45"/>
        <v>0</v>
      </c>
      <c r="O90" s="27">
        <f t="shared" si="46"/>
        <v>0</v>
      </c>
      <c r="P90" s="28">
        <f t="shared" si="47"/>
        <v>0</v>
      </c>
      <c r="Q90" s="27">
        <f t="shared" si="48"/>
        <v>0</v>
      </c>
      <c r="R90" s="27">
        <f t="shared" si="35"/>
        <v>0</v>
      </c>
      <c r="S90" s="26">
        <f t="shared" si="36"/>
        <v>69</v>
      </c>
      <c r="T90" s="25">
        <f t="shared" si="49"/>
        <v>0</v>
      </c>
    </row>
    <row r="91" spans="1:20" ht="12.75">
      <c r="A91" s="30">
        <f t="shared" si="37"/>
        <v>46447</v>
      </c>
      <c r="B91" s="29">
        <v>0</v>
      </c>
      <c r="C91" s="140"/>
      <c r="D91" s="141"/>
      <c r="E91" s="141"/>
      <c r="F91" s="142"/>
      <c r="G91" s="26">
        <f t="shared" si="38"/>
        <v>70</v>
      </c>
      <c r="H91" s="28">
        <f t="shared" si="39"/>
        <v>0</v>
      </c>
      <c r="I91" s="27">
        <f t="shared" si="40"/>
        <v>0</v>
      </c>
      <c r="J91" s="28">
        <f t="shared" si="41"/>
        <v>0</v>
      </c>
      <c r="K91" s="27">
        <f t="shared" si="42"/>
        <v>0</v>
      </c>
      <c r="L91" s="28">
        <f t="shared" si="43"/>
        <v>0</v>
      </c>
      <c r="M91" s="27">
        <f t="shared" si="44"/>
        <v>0</v>
      </c>
      <c r="N91" s="28">
        <f t="shared" si="45"/>
        <v>0</v>
      </c>
      <c r="O91" s="27">
        <f t="shared" si="46"/>
        <v>0</v>
      </c>
      <c r="P91" s="28">
        <f t="shared" si="47"/>
        <v>0</v>
      </c>
      <c r="Q91" s="27">
        <f t="shared" si="48"/>
        <v>0</v>
      </c>
      <c r="R91" s="27">
        <f t="shared" si="35"/>
        <v>0</v>
      </c>
      <c r="S91" s="26">
        <f t="shared" si="36"/>
        <v>70</v>
      </c>
      <c r="T91" s="25">
        <f t="shared" si="49"/>
        <v>0</v>
      </c>
    </row>
    <row r="92" spans="1:20" ht="12.75">
      <c r="A92" s="30">
        <f t="shared" si="37"/>
        <v>46478</v>
      </c>
      <c r="B92" s="29">
        <v>0</v>
      </c>
      <c r="C92" s="140"/>
      <c r="D92" s="141"/>
      <c r="E92" s="141"/>
      <c r="F92" s="142"/>
      <c r="G92" s="26">
        <f t="shared" si="38"/>
        <v>71</v>
      </c>
      <c r="H92" s="28">
        <f t="shared" si="39"/>
        <v>0</v>
      </c>
      <c r="I92" s="27">
        <f t="shared" si="40"/>
        <v>0</v>
      </c>
      <c r="J92" s="28">
        <f t="shared" si="41"/>
        <v>0</v>
      </c>
      <c r="K92" s="27">
        <f t="shared" si="42"/>
        <v>0</v>
      </c>
      <c r="L92" s="28">
        <f t="shared" si="43"/>
        <v>0</v>
      </c>
      <c r="M92" s="27">
        <f t="shared" si="44"/>
        <v>0</v>
      </c>
      <c r="N92" s="28">
        <f t="shared" si="45"/>
        <v>0</v>
      </c>
      <c r="O92" s="27">
        <f t="shared" si="46"/>
        <v>0</v>
      </c>
      <c r="P92" s="28">
        <f t="shared" si="47"/>
        <v>0</v>
      </c>
      <c r="Q92" s="27">
        <f t="shared" si="48"/>
        <v>0</v>
      </c>
      <c r="R92" s="27">
        <f t="shared" si="35"/>
        <v>0</v>
      </c>
      <c r="S92" s="26">
        <f t="shared" si="36"/>
        <v>71</v>
      </c>
      <c r="T92" s="25">
        <f t="shared" si="49"/>
        <v>0</v>
      </c>
    </row>
    <row r="93" spans="1:20" ht="12.75">
      <c r="A93" s="30">
        <f t="shared" si="37"/>
        <v>46508</v>
      </c>
      <c r="B93" s="29">
        <v>0</v>
      </c>
      <c r="C93" s="140"/>
      <c r="D93" s="141"/>
      <c r="E93" s="141"/>
      <c r="F93" s="142"/>
      <c r="G93" s="26">
        <f t="shared" si="38"/>
        <v>72</v>
      </c>
      <c r="H93" s="28">
        <f t="shared" si="39"/>
        <v>0</v>
      </c>
      <c r="I93" s="27">
        <f t="shared" si="40"/>
        <v>0</v>
      </c>
      <c r="J93" s="28">
        <f t="shared" si="41"/>
        <v>0</v>
      </c>
      <c r="K93" s="27">
        <f t="shared" si="42"/>
        <v>0</v>
      </c>
      <c r="L93" s="28">
        <f t="shared" si="43"/>
        <v>0</v>
      </c>
      <c r="M93" s="27">
        <f t="shared" si="44"/>
        <v>0</v>
      </c>
      <c r="N93" s="28">
        <f t="shared" si="45"/>
        <v>0</v>
      </c>
      <c r="O93" s="27">
        <f t="shared" si="46"/>
        <v>0</v>
      </c>
      <c r="P93" s="28">
        <f t="shared" si="47"/>
        <v>0</v>
      </c>
      <c r="Q93" s="27">
        <f t="shared" si="48"/>
        <v>0</v>
      </c>
      <c r="R93" s="27">
        <f t="shared" si="35"/>
        <v>0</v>
      </c>
      <c r="S93" s="26">
        <f t="shared" si="36"/>
        <v>72</v>
      </c>
      <c r="T93" s="25">
        <f t="shared" si="49"/>
        <v>0</v>
      </c>
    </row>
    <row r="94" spans="1:20" ht="12.75">
      <c r="A94" s="30">
        <f t="shared" si="37"/>
        <v>46539</v>
      </c>
      <c r="B94" s="29">
        <v>0</v>
      </c>
      <c r="C94" s="140"/>
      <c r="D94" s="141"/>
      <c r="E94" s="141"/>
      <c r="F94" s="142"/>
      <c r="G94" s="26">
        <f t="shared" si="38"/>
        <v>73</v>
      </c>
      <c r="H94" s="28">
        <f t="shared" si="39"/>
        <v>0</v>
      </c>
      <c r="I94" s="27">
        <f t="shared" si="40"/>
        <v>0</v>
      </c>
      <c r="J94" s="28">
        <f t="shared" si="41"/>
        <v>0</v>
      </c>
      <c r="K94" s="27">
        <f t="shared" si="42"/>
        <v>0</v>
      </c>
      <c r="L94" s="28">
        <f t="shared" si="43"/>
        <v>0</v>
      </c>
      <c r="M94" s="27">
        <f t="shared" si="44"/>
        <v>0</v>
      </c>
      <c r="N94" s="28">
        <f t="shared" si="45"/>
        <v>0</v>
      </c>
      <c r="O94" s="27">
        <f t="shared" si="46"/>
        <v>0</v>
      </c>
      <c r="P94" s="28">
        <f t="shared" si="47"/>
        <v>0</v>
      </c>
      <c r="Q94" s="27">
        <f t="shared" si="48"/>
        <v>0</v>
      </c>
      <c r="R94" s="27">
        <f t="shared" si="35"/>
        <v>0</v>
      </c>
      <c r="S94" s="26">
        <f t="shared" si="36"/>
        <v>73</v>
      </c>
      <c r="T94" s="25">
        <f t="shared" si="49"/>
        <v>0</v>
      </c>
    </row>
    <row r="95" spans="1:20" ht="12.75">
      <c r="A95" s="30">
        <f t="shared" si="37"/>
        <v>46569</v>
      </c>
      <c r="B95" s="29">
        <v>0</v>
      </c>
      <c r="C95" s="140"/>
      <c r="D95" s="141"/>
      <c r="E95" s="141"/>
      <c r="F95" s="142"/>
      <c r="G95" s="26">
        <f t="shared" si="38"/>
        <v>74</v>
      </c>
      <c r="H95" s="28">
        <f t="shared" si="39"/>
        <v>0</v>
      </c>
      <c r="I95" s="27">
        <f t="shared" si="40"/>
        <v>0</v>
      </c>
      <c r="J95" s="28">
        <f t="shared" si="41"/>
        <v>0</v>
      </c>
      <c r="K95" s="27">
        <f t="shared" si="42"/>
        <v>0</v>
      </c>
      <c r="L95" s="28">
        <f t="shared" si="43"/>
        <v>0</v>
      </c>
      <c r="M95" s="27">
        <f t="shared" si="44"/>
        <v>0</v>
      </c>
      <c r="N95" s="28">
        <f t="shared" si="45"/>
        <v>0</v>
      </c>
      <c r="O95" s="27">
        <f t="shared" si="46"/>
        <v>0</v>
      </c>
      <c r="P95" s="28">
        <f t="shared" si="47"/>
        <v>0</v>
      </c>
      <c r="Q95" s="27">
        <f t="shared" si="48"/>
        <v>0</v>
      </c>
      <c r="R95" s="27">
        <f t="shared" si="35"/>
        <v>0</v>
      </c>
      <c r="S95" s="26">
        <f t="shared" si="36"/>
        <v>74</v>
      </c>
      <c r="T95" s="25">
        <f t="shared" si="49"/>
        <v>0</v>
      </c>
    </row>
    <row r="96" spans="1:20" ht="12.75">
      <c r="A96" s="30">
        <f t="shared" si="37"/>
        <v>46600</v>
      </c>
      <c r="B96" s="29">
        <v>0</v>
      </c>
      <c r="C96" s="140"/>
      <c r="D96" s="141"/>
      <c r="E96" s="141"/>
      <c r="F96" s="142"/>
      <c r="G96" s="26">
        <f t="shared" si="38"/>
        <v>75</v>
      </c>
      <c r="H96" s="28">
        <f t="shared" si="39"/>
        <v>0</v>
      </c>
      <c r="I96" s="27">
        <f t="shared" si="40"/>
        <v>0</v>
      </c>
      <c r="J96" s="28">
        <f t="shared" si="41"/>
        <v>0</v>
      </c>
      <c r="K96" s="27">
        <f t="shared" si="42"/>
        <v>0</v>
      </c>
      <c r="L96" s="28">
        <f t="shared" si="43"/>
        <v>0</v>
      </c>
      <c r="M96" s="27">
        <f t="shared" si="44"/>
        <v>0</v>
      </c>
      <c r="N96" s="28">
        <f t="shared" si="45"/>
        <v>0</v>
      </c>
      <c r="O96" s="27">
        <f t="shared" si="46"/>
        <v>0</v>
      </c>
      <c r="P96" s="28">
        <f t="shared" si="47"/>
        <v>0</v>
      </c>
      <c r="Q96" s="27">
        <f t="shared" si="48"/>
        <v>0</v>
      </c>
      <c r="R96" s="27">
        <f t="shared" si="35"/>
        <v>0</v>
      </c>
      <c r="S96" s="26">
        <f t="shared" si="36"/>
        <v>75</v>
      </c>
      <c r="T96" s="25">
        <f t="shared" si="49"/>
        <v>0</v>
      </c>
    </row>
    <row r="97" spans="1:20" ht="12.75">
      <c r="A97" s="30">
        <f t="shared" si="37"/>
        <v>46631</v>
      </c>
      <c r="B97" s="29">
        <v>0</v>
      </c>
      <c r="C97" s="140"/>
      <c r="D97" s="141"/>
      <c r="E97" s="141"/>
      <c r="F97" s="142"/>
      <c r="G97" s="26">
        <f t="shared" si="38"/>
        <v>76</v>
      </c>
      <c r="H97" s="28">
        <f t="shared" si="39"/>
        <v>0</v>
      </c>
      <c r="I97" s="27">
        <f t="shared" si="40"/>
        <v>0</v>
      </c>
      <c r="J97" s="28">
        <f t="shared" si="41"/>
        <v>0</v>
      </c>
      <c r="K97" s="27">
        <f t="shared" si="42"/>
        <v>0</v>
      </c>
      <c r="L97" s="28">
        <f t="shared" si="43"/>
        <v>0</v>
      </c>
      <c r="M97" s="27">
        <f t="shared" si="44"/>
        <v>0</v>
      </c>
      <c r="N97" s="28">
        <f t="shared" si="45"/>
        <v>0</v>
      </c>
      <c r="O97" s="27">
        <f t="shared" si="46"/>
        <v>0</v>
      </c>
      <c r="P97" s="28">
        <f t="shared" si="47"/>
        <v>0</v>
      </c>
      <c r="Q97" s="27">
        <f t="shared" si="48"/>
        <v>0</v>
      </c>
      <c r="R97" s="27">
        <f t="shared" si="35"/>
        <v>0</v>
      </c>
      <c r="S97" s="26">
        <f t="shared" si="36"/>
        <v>76</v>
      </c>
      <c r="T97" s="25">
        <f t="shared" si="49"/>
        <v>0</v>
      </c>
    </row>
    <row r="98" spans="1:20" ht="12.75">
      <c r="A98" s="30">
        <f t="shared" si="37"/>
        <v>46661</v>
      </c>
      <c r="B98" s="29">
        <v>0</v>
      </c>
      <c r="C98" s="140"/>
      <c r="D98" s="141"/>
      <c r="E98" s="141"/>
      <c r="F98" s="142"/>
      <c r="G98" s="26">
        <f t="shared" si="38"/>
        <v>77</v>
      </c>
      <c r="H98" s="28">
        <f t="shared" si="39"/>
        <v>0</v>
      </c>
      <c r="I98" s="27">
        <f t="shared" si="40"/>
        <v>0</v>
      </c>
      <c r="J98" s="28">
        <f t="shared" si="41"/>
        <v>0</v>
      </c>
      <c r="K98" s="27">
        <f t="shared" si="42"/>
        <v>0</v>
      </c>
      <c r="L98" s="28">
        <f t="shared" si="43"/>
        <v>0</v>
      </c>
      <c r="M98" s="27">
        <f t="shared" si="44"/>
        <v>0</v>
      </c>
      <c r="N98" s="28">
        <f t="shared" si="45"/>
        <v>0</v>
      </c>
      <c r="O98" s="27">
        <f t="shared" si="46"/>
        <v>0</v>
      </c>
      <c r="P98" s="28">
        <f t="shared" si="47"/>
        <v>0</v>
      </c>
      <c r="Q98" s="27">
        <f t="shared" si="48"/>
        <v>0</v>
      </c>
      <c r="R98" s="27">
        <f t="shared" si="35"/>
        <v>0</v>
      </c>
      <c r="S98" s="26">
        <f t="shared" si="36"/>
        <v>77</v>
      </c>
      <c r="T98" s="25">
        <f t="shared" si="49"/>
        <v>0</v>
      </c>
    </row>
    <row r="99" spans="1:20" ht="12.75">
      <c r="A99" s="30">
        <f t="shared" si="37"/>
        <v>46692</v>
      </c>
      <c r="B99" s="29">
        <v>0</v>
      </c>
      <c r="C99" s="140"/>
      <c r="D99" s="141"/>
      <c r="E99" s="141"/>
      <c r="F99" s="142"/>
      <c r="G99" s="26">
        <f t="shared" si="38"/>
        <v>78</v>
      </c>
      <c r="H99" s="28">
        <f t="shared" si="39"/>
        <v>0</v>
      </c>
      <c r="I99" s="27">
        <f t="shared" si="40"/>
        <v>0</v>
      </c>
      <c r="J99" s="28">
        <f t="shared" si="41"/>
        <v>0</v>
      </c>
      <c r="K99" s="27">
        <f t="shared" si="42"/>
        <v>0</v>
      </c>
      <c r="L99" s="28">
        <f t="shared" si="43"/>
        <v>0</v>
      </c>
      <c r="M99" s="27">
        <f t="shared" si="44"/>
        <v>0</v>
      </c>
      <c r="N99" s="28">
        <f t="shared" si="45"/>
        <v>0</v>
      </c>
      <c r="O99" s="27">
        <f t="shared" si="46"/>
        <v>0</v>
      </c>
      <c r="P99" s="28">
        <f t="shared" si="47"/>
        <v>0</v>
      </c>
      <c r="Q99" s="27">
        <f t="shared" si="48"/>
        <v>0</v>
      </c>
      <c r="R99" s="27">
        <f t="shared" si="35"/>
        <v>0</v>
      </c>
      <c r="S99" s="26">
        <f t="shared" si="36"/>
        <v>78</v>
      </c>
      <c r="T99" s="25">
        <f t="shared" si="49"/>
        <v>0</v>
      </c>
    </row>
    <row r="100" spans="1:20" ht="12.75">
      <c r="A100" s="30">
        <f t="shared" si="37"/>
        <v>46722</v>
      </c>
      <c r="B100" s="29">
        <v>0</v>
      </c>
      <c r="C100" s="140"/>
      <c r="D100" s="141"/>
      <c r="E100" s="141"/>
      <c r="F100" s="142"/>
      <c r="G100" s="26">
        <f t="shared" si="38"/>
        <v>79</v>
      </c>
      <c r="H100" s="28">
        <f t="shared" si="39"/>
        <v>0</v>
      </c>
      <c r="I100" s="27">
        <f t="shared" si="40"/>
        <v>0</v>
      </c>
      <c r="J100" s="28">
        <f t="shared" si="41"/>
        <v>0</v>
      </c>
      <c r="K100" s="27">
        <f t="shared" si="42"/>
        <v>0</v>
      </c>
      <c r="L100" s="28">
        <f t="shared" si="43"/>
        <v>0</v>
      </c>
      <c r="M100" s="27">
        <f t="shared" si="44"/>
        <v>0</v>
      </c>
      <c r="N100" s="28">
        <f t="shared" si="45"/>
        <v>0</v>
      </c>
      <c r="O100" s="27">
        <f t="shared" si="46"/>
        <v>0</v>
      </c>
      <c r="P100" s="28">
        <f t="shared" si="47"/>
        <v>0</v>
      </c>
      <c r="Q100" s="27">
        <f t="shared" si="48"/>
        <v>0</v>
      </c>
      <c r="R100" s="27">
        <f t="shared" si="35"/>
        <v>0</v>
      </c>
      <c r="S100" s="26">
        <f t="shared" si="36"/>
        <v>79</v>
      </c>
      <c r="T100" s="25">
        <f t="shared" si="49"/>
        <v>0</v>
      </c>
    </row>
    <row r="101" spans="1:20" ht="12.75">
      <c r="A101" s="30">
        <f t="shared" si="37"/>
        <v>46753</v>
      </c>
      <c r="B101" s="29">
        <v>0</v>
      </c>
      <c r="C101" s="140"/>
      <c r="D101" s="141"/>
      <c r="E101" s="141"/>
      <c r="F101" s="142"/>
      <c r="G101" s="26">
        <f t="shared" si="38"/>
        <v>80</v>
      </c>
      <c r="H101" s="28">
        <f t="shared" si="39"/>
        <v>0</v>
      </c>
      <c r="I101" s="27">
        <f t="shared" si="40"/>
        <v>0</v>
      </c>
      <c r="J101" s="28">
        <f t="shared" si="41"/>
        <v>0</v>
      </c>
      <c r="K101" s="27">
        <f t="shared" si="42"/>
        <v>0</v>
      </c>
      <c r="L101" s="28">
        <f t="shared" si="43"/>
        <v>0</v>
      </c>
      <c r="M101" s="27">
        <f t="shared" si="44"/>
        <v>0</v>
      </c>
      <c r="N101" s="28">
        <f t="shared" si="45"/>
        <v>0</v>
      </c>
      <c r="O101" s="27">
        <f t="shared" si="46"/>
        <v>0</v>
      </c>
      <c r="P101" s="28">
        <f t="shared" si="47"/>
        <v>0</v>
      </c>
      <c r="Q101" s="27">
        <f t="shared" si="48"/>
        <v>0</v>
      </c>
      <c r="R101" s="27">
        <f t="shared" si="35"/>
        <v>0</v>
      </c>
      <c r="S101" s="26">
        <f t="shared" si="36"/>
        <v>80</v>
      </c>
      <c r="T101" s="25">
        <f t="shared" si="49"/>
        <v>0</v>
      </c>
    </row>
    <row r="102" spans="1:20" ht="12.75">
      <c r="A102" s="30">
        <f t="shared" si="37"/>
        <v>46784</v>
      </c>
      <c r="B102" s="29">
        <v>0</v>
      </c>
      <c r="C102" s="140"/>
      <c r="D102" s="141"/>
      <c r="E102" s="141"/>
      <c r="F102" s="142"/>
      <c r="G102" s="26">
        <f t="shared" si="38"/>
        <v>81</v>
      </c>
      <c r="H102" s="28">
        <f t="shared" si="39"/>
        <v>0</v>
      </c>
      <c r="I102" s="27">
        <f t="shared" si="40"/>
        <v>0</v>
      </c>
      <c r="J102" s="28">
        <f t="shared" si="41"/>
        <v>0</v>
      </c>
      <c r="K102" s="27">
        <f t="shared" si="42"/>
        <v>0</v>
      </c>
      <c r="L102" s="28">
        <f t="shared" si="43"/>
        <v>0</v>
      </c>
      <c r="M102" s="27">
        <f t="shared" si="44"/>
        <v>0</v>
      </c>
      <c r="N102" s="28">
        <f t="shared" si="45"/>
        <v>0</v>
      </c>
      <c r="O102" s="27">
        <f t="shared" si="46"/>
        <v>0</v>
      </c>
      <c r="P102" s="28">
        <f t="shared" si="47"/>
        <v>0</v>
      </c>
      <c r="Q102" s="27">
        <f t="shared" si="48"/>
        <v>0</v>
      </c>
      <c r="R102" s="27">
        <f t="shared" si="35"/>
        <v>0</v>
      </c>
      <c r="S102" s="26">
        <f t="shared" si="36"/>
        <v>81</v>
      </c>
      <c r="T102" s="25">
        <f t="shared" si="49"/>
        <v>0</v>
      </c>
    </row>
    <row r="103" spans="1:20" ht="12.75">
      <c r="A103" s="30">
        <f t="shared" si="37"/>
        <v>46813</v>
      </c>
      <c r="B103" s="29">
        <v>0</v>
      </c>
      <c r="C103" s="140"/>
      <c r="D103" s="141"/>
      <c r="E103" s="141"/>
      <c r="F103" s="142"/>
      <c r="G103" s="26">
        <f t="shared" si="38"/>
        <v>82</v>
      </c>
      <c r="H103" s="28">
        <f t="shared" si="39"/>
        <v>0</v>
      </c>
      <c r="I103" s="27">
        <f t="shared" si="40"/>
        <v>0</v>
      </c>
      <c r="J103" s="28">
        <f t="shared" si="41"/>
        <v>0</v>
      </c>
      <c r="K103" s="27">
        <f t="shared" si="42"/>
        <v>0</v>
      </c>
      <c r="L103" s="28">
        <f t="shared" si="43"/>
        <v>0</v>
      </c>
      <c r="M103" s="27">
        <f t="shared" si="44"/>
        <v>0</v>
      </c>
      <c r="N103" s="28">
        <f t="shared" si="45"/>
        <v>0</v>
      </c>
      <c r="O103" s="27">
        <f t="shared" si="46"/>
        <v>0</v>
      </c>
      <c r="P103" s="28">
        <f t="shared" si="47"/>
        <v>0</v>
      </c>
      <c r="Q103" s="27">
        <f t="shared" si="48"/>
        <v>0</v>
      </c>
      <c r="R103" s="27">
        <f t="shared" si="35"/>
        <v>0</v>
      </c>
      <c r="S103" s="26">
        <f t="shared" si="36"/>
        <v>82</v>
      </c>
      <c r="T103" s="25">
        <f t="shared" si="49"/>
        <v>0</v>
      </c>
    </row>
    <row r="104" spans="1:20" ht="12.75">
      <c r="A104" s="30">
        <f t="shared" si="37"/>
        <v>46844</v>
      </c>
      <c r="B104" s="29">
        <v>0</v>
      </c>
      <c r="C104" s="140"/>
      <c r="D104" s="141"/>
      <c r="E104" s="141"/>
      <c r="F104" s="142"/>
      <c r="G104" s="26">
        <f t="shared" si="38"/>
        <v>83</v>
      </c>
      <c r="H104" s="28">
        <f t="shared" si="39"/>
        <v>0</v>
      </c>
      <c r="I104" s="27">
        <f t="shared" si="40"/>
        <v>0</v>
      </c>
      <c r="J104" s="28">
        <f t="shared" si="41"/>
        <v>0</v>
      </c>
      <c r="K104" s="27">
        <f t="shared" si="42"/>
        <v>0</v>
      </c>
      <c r="L104" s="28">
        <f t="shared" si="43"/>
        <v>0</v>
      </c>
      <c r="M104" s="27">
        <f t="shared" si="44"/>
        <v>0</v>
      </c>
      <c r="N104" s="28">
        <f t="shared" si="45"/>
        <v>0</v>
      </c>
      <c r="O104" s="27">
        <f t="shared" si="46"/>
        <v>0</v>
      </c>
      <c r="P104" s="28">
        <f t="shared" si="47"/>
        <v>0</v>
      </c>
      <c r="Q104" s="27">
        <f t="shared" si="48"/>
        <v>0</v>
      </c>
      <c r="R104" s="27">
        <f t="shared" si="35"/>
        <v>0</v>
      </c>
      <c r="S104" s="26">
        <f t="shared" si="36"/>
        <v>83</v>
      </c>
      <c r="T104" s="25">
        <f t="shared" si="49"/>
        <v>0</v>
      </c>
    </row>
    <row r="105" spans="1:20" ht="12.75">
      <c r="A105" s="30">
        <f t="shared" si="37"/>
        <v>46874</v>
      </c>
      <c r="B105" s="29">
        <v>0</v>
      </c>
      <c r="C105" s="140"/>
      <c r="D105" s="141"/>
      <c r="E105" s="141"/>
      <c r="F105" s="142"/>
      <c r="G105" s="26">
        <f t="shared" si="38"/>
        <v>84</v>
      </c>
      <c r="H105" s="28">
        <f t="shared" si="39"/>
        <v>0</v>
      </c>
      <c r="I105" s="27">
        <f t="shared" si="40"/>
        <v>0</v>
      </c>
      <c r="J105" s="28">
        <f t="shared" si="41"/>
        <v>0</v>
      </c>
      <c r="K105" s="27">
        <f t="shared" si="42"/>
        <v>0</v>
      </c>
      <c r="L105" s="28">
        <f t="shared" si="43"/>
        <v>0</v>
      </c>
      <c r="M105" s="27">
        <f t="shared" si="44"/>
        <v>0</v>
      </c>
      <c r="N105" s="28">
        <f t="shared" si="45"/>
        <v>0</v>
      </c>
      <c r="O105" s="27">
        <f t="shared" si="46"/>
        <v>0</v>
      </c>
      <c r="P105" s="28">
        <f t="shared" si="47"/>
        <v>0</v>
      </c>
      <c r="Q105" s="27">
        <f t="shared" si="48"/>
        <v>0</v>
      </c>
      <c r="R105" s="27">
        <f t="shared" si="35"/>
        <v>0</v>
      </c>
      <c r="S105" s="26">
        <f t="shared" si="36"/>
        <v>84</v>
      </c>
      <c r="T105" s="25">
        <f t="shared" si="49"/>
        <v>0</v>
      </c>
    </row>
    <row r="106" spans="1:20" ht="12.75">
      <c r="A106" s="30">
        <f t="shared" si="37"/>
        <v>46905</v>
      </c>
      <c r="B106" s="29">
        <v>0</v>
      </c>
      <c r="C106" s="140"/>
      <c r="D106" s="141"/>
      <c r="E106" s="141"/>
      <c r="F106" s="142"/>
      <c r="G106" s="26">
        <f t="shared" si="38"/>
        <v>85</v>
      </c>
      <c r="H106" s="28">
        <f t="shared" si="39"/>
        <v>0</v>
      </c>
      <c r="I106" s="27">
        <f t="shared" si="40"/>
        <v>0</v>
      </c>
      <c r="J106" s="28">
        <f t="shared" si="41"/>
        <v>0</v>
      </c>
      <c r="K106" s="27">
        <f t="shared" si="42"/>
        <v>0</v>
      </c>
      <c r="L106" s="28">
        <f t="shared" si="43"/>
        <v>0</v>
      </c>
      <c r="M106" s="27">
        <f t="shared" si="44"/>
        <v>0</v>
      </c>
      <c r="N106" s="28">
        <f t="shared" si="45"/>
        <v>0</v>
      </c>
      <c r="O106" s="27">
        <f t="shared" si="46"/>
        <v>0</v>
      </c>
      <c r="P106" s="28">
        <f t="shared" si="47"/>
        <v>0</v>
      </c>
      <c r="Q106" s="27">
        <f t="shared" si="48"/>
        <v>0</v>
      </c>
      <c r="R106" s="27">
        <f t="shared" si="35"/>
        <v>0</v>
      </c>
      <c r="S106" s="26">
        <f t="shared" si="36"/>
        <v>85</v>
      </c>
      <c r="T106" s="25">
        <f t="shared" si="49"/>
        <v>0</v>
      </c>
    </row>
    <row r="107" spans="1:20" ht="12.75">
      <c r="A107" s="30">
        <f t="shared" si="37"/>
        <v>46935</v>
      </c>
      <c r="B107" s="29">
        <v>0</v>
      </c>
      <c r="C107" s="140"/>
      <c r="D107" s="141"/>
      <c r="E107" s="141"/>
      <c r="F107" s="142"/>
      <c r="G107" s="26">
        <f t="shared" si="38"/>
        <v>86</v>
      </c>
      <c r="H107" s="28">
        <f t="shared" si="39"/>
        <v>0</v>
      </c>
      <c r="I107" s="27">
        <f t="shared" si="40"/>
        <v>0</v>
      </c>
      <c r="J107" s="28">
        <f t="shared" si="41"/>
        <v>0</v>
      </c>
      <c r="K107" s="27">
        <f t="shared" si="42"/>
        <v>0</v>
      </c>
      <c r="L107" s="28">
        <f t="shared" si="43"/>
        <v>0</v>
      </c>
      <c r="M107" s="27">
        <f t="shared" si="44"/>
        <v>0</v>
      </c>
      <c r="N107" s="28">
        <f t="shared" si="45"/>
        <v>0</v>
      </c>
      <c r="O107" s="27">
        <f t="shared" si="46"/>
        <v>0</v>
      </c>
      <c r="P107" s="28">
        <f t="shared" si="47"/>
        <v>0</v>
      </c>
      <c r="Q107" s="27">
        <f t="shared" si="48"/>
        <v>0</v>
      </c>
      <c r="R107" s="27">
        <f t="shared" si="35"/>
        <v>0</v>
      </c>
      <c r="S107" s="26">
        <f t="shared" si="36"/>
        <v>86</v>
      </c>
      <c r="T107" s="25">
        <f t="shared" si="49"/>
        <v>0</v>
      </c>
    </row>
    <row r="108" spans="1:20" ht="12.75">
      <c r="A108" s="30">
        <f t="shared" si="37"/>
        <v>46966</v>
      </c>
      <c r="B108" s="29">
        <v>0</v>
      </c>
      <c r="C108" s="140"/>
      <c r="D108" s="141"/>
      <c r="E108" s="141"/>
      <c r="F108" s="142"/>
      <c r="G108" s="26">
        <f t="shared" si="38"/>
        <v>87</v>
      </c>
      <c r="H108" s="28">
        <f t="shared" si="39"/>
        <v>0</v>
      </c>
      <c r="I108" s="27">
        <f t="shared" si="40"/>
        <v>0</v>
      </c>
      <c r="J108" s="28">
        <f t="shared" si="41"/>
        <v>0</v>
      </c>
      <c r="K108" s="27">
        <f t="shared" si="42"/>
        <v>0</v>
      </c>
      <c r="L108" s="28">
        <f t="shared" si="43"/>
        <v>0</v>
      </c>
      <c r="M108" s="27">
        <f t="shared" si="44"/>
        <v>0</v>
      </c>
      <c r="N108" s="28">
        <f t="shared" si="45"/>
        <v>0</v>
      </c>
      <c r="O108" s="27">
        <f t="shared" si="46"/>
        <v>0</v>
      </c>
      <c r="P108" s="28">
        <f t="shared" si="47"/>
        <v>0</v>
      </c>
      <c r="Q108" s="27">
        <f t="shared" si="48"/>
        <v>0</v>
      </c>
      <c r="R108" s="27">
        <f t="shared" si="35"/>
        <v>0</v>
      </c>
      <c r="S108" s="26">
        <f t="shared" si="36"/>
        <v>87</v>
      </c>
      <c r="T108" s="25">
        <f t="shared" si="49"/>
        <v>0</v>
      </c>
    </row>
    <row r="109" spans="1:20" ht="12.75">
      <c r="A109" s="30">
        <f t="shared" si="37"/>
        <v>46997</v>
      </c>
      <c r="B109" s="29">
        <v>0</v>
      </c>
      <c r="C109" s="140"/>
      <c r="D109" s="141"/>
      <c r="E109" s="141"/>
      <c r="F109" s="142"/>
      <c r="G109" s="26">
        <f t="shared" si="38"/>
        <v>88</v>
      </c>
      <c r="H109" s="28">
        <f t="shared" si="39"/>
        <v>0</v>
      </c>
      <c r="I109" s="27">
        <f t="shared" si="40"/>
        <v>0</v>
      </c>
      <c r="J109" s="28">
        <f t="shared" si="41"/>
        <v>0</v>
      </c>
      <c r="K109" s="27">
        <f t="shared" si="42"/>
        <v>0</v>
      </c>
      <c r="L109" s="28">
        <f t="shared" si="43"/>
        <v>0</v>
      </c>
      <c r="M109" s="27">
        <f t="shared" si="44"/>
        <v>0</v>
      </c>
      <c r="N109" s="28">
        <f t="shared" si="45"/>
        <v>0</v>
      </c>
      <c r="O109" s="27">
        <f t="shared" si="46"/>
        <v>0</v>
      </c>
      <c r="P109" s="28">
        <f t="shared" si="47"/>
        <v>0</v>
      </c>
      <c r="Q109" s="27">
        <f t="shared" si="48"/>
        <v>0</v>
      </c>
      <c r="R109" s="27">
        <f t="shared" si="35"/>
        <v>0</v>
      </c>
      <c r="S109" s="26">
        <f t="shared" si="36"/>
        <v>88</v>
      </c>
      <c r="T109" s="25">
        <f t="shared" si="49"/>
        <v>0</v>
      </c>
    </row>
    <row r="110" spans="1:20" ht="12.75">
      <c r="A110" s="30">
        <f t="shared" si="37"/>
        <v>47027</v>
      </c>
      <c r="B110" s="29">
        <v>0</v>
      </c>
      <c r="C110" s="140"/>
      <c r="D110" s="141"/>
      <c r="E110" s="141"/>
      <c r="F110" s="142"/>
      <c r="G110" s="26">
        <f t="shared" si="38"/>
        <v>89</v>
      </c>
      <c r="H110" s="28">
        <f t="shared" si="39"/>
        <v>0</v>
      </c>
      <c r="I110" s="27">
        <f t="shared" si="40"/>
        <v>0</v>
      </c>
      <c r="J110" s="28">
        <f t="shared" si="41"/>
        <v>0</v>
      </c>
      <c r="K110" s="27">
        <f t="shared" si="42"/>
        <v>0</v>
      </c>
      <c r="L110" s="28">
        <f t="shared" si="43"/>
        <v>0</v>
      </c>
      <c r="M110" s="27">
        <f t="shared" si="44"/>
        <v>0</v>
      </c>
      <c r="N110" s="28">
        <f t="shared" si="45"/>
        <v>0</v>
      </c>
      <c r="O110" s="27">
        <f t="shared" si="46"/>
        <v>0</v>
      </c>
      <c r="P110" s="28">
        <f t="shared" si="47"/>
        <v>0</v>
      </c>
      <c r="Q110" s="27">
        <f t="shared" si="48"/>
        <v>0</v>
      </c>
      <c r="R110" s="27">
        <f t="shared" si="35"/>
        <v>0</v>
      </c>
      <c r="S110" s="26">
        <f t="shared" si="36"/>
        <v>89</v>
      </c>
      <c r="T110" s="25">
        <f t="shared" si="49"/>
        <v>0</v>
      </c>
    </row>
    <row r="111" spans="1:20" ht="12.75">
      <c r="A111" s="30">
        <f t="shared" si="37"/>
        <v>47058</v>
      </c>
      <c r="B111" s="29">
        <v>0</v>
      </c>
      <c r="C111" s="140"/>
      <c r="D111" s="141"/>
      <c r="E111" s="141"/>
      <c r="F111" s="142"/>
      <c r="G111" s="26">
        <f t="shared" si="38"/>
        <v>90</v>
      </c>
      <c r="H111" s="28">
        <f t="shared" si="39"/>
        <v>0</v>
      </c>
      <c r="I111" s="27">
        <f t="shared" si="40"/>
        <v>0</v>
      </c>
      <c r="J111" s="28">
        <f t="shared" si="41"/>
        <v>0</v>
      </c>
      <c r="K111" s="27">
        <f t="shared" si="42"/>
        <v>0</v>
      </c>
      <c r="L111" s="28">
        <f t="shared" si="43"/>
        <v>0</v>
      </c>
      <c r="M111" s="27">
        <f t="shared" si="44"/>
        <v>0</v>
      </c>
      <c r="N111" s="28">
        <f t="shared" si="45"/>
        <v>0</v>
      </c>
      <c r="O111" s="27">
        <f t="shared" si="46"/>
        <v>0</v>
      </c>
      <c r="P111" s="28">
        <f t="shared" si="47"/>
        <v>0</v>
      </c>
      <c r="Q111" s="27">
        <f t="shared" si="48"/>
        <v>0</v>
      </c>
      <c r="R111" s="27">
        <f t="shared" si="35"/>
        <v>0</v>
      </c>
      <c r="S111" s="26">
        <f t="shared" si="36"/>
        <v>90</v>
      </c>
      <c r="T111" s="25">
        <f t="shared" si="49"/>
        <v>0</v>
      </c>
    </row>
    <row r="112" spans="1:20" ht="12.75">
      <c r="A112" s="30">
        <f t="shared" si="37"/>
        <v>47088</v>
      </c>
      <c r="B112" s="29">
        <v>0</v>
      </c>
      <c r="C112" s="140"/>
      <c r="D112" s="141"/>
      <c r="E112" s="141"/>
      <c r="F112" s="142"/>
      <c r="G112" s="26">
        <f t="shared" si="38"/>
        <v>91</v>
      </c>
      <c r="H112" s="28">
        <f t="shared" si="39"/>
        <v>0</v>
      </c>
      <c r="I112" s="27">
        <f t="shared" si="40"/>
        <v>0</v>
      </c>
      <c r="J112" s="28">
        <f t="shared" si="41"/>
        <v>0</v>
      </c>
      <c r="K112" s="27">
        <f t="shared" si="42"/>
        <v>0</v>
      </c>
      <c r="L112" s="28">
        <f t="shared" si="43"/>
        <v>0</v>
      </c>
      <c r="M112" s="27">
        <f t="shared" si="44"/>
        <v>0</v>
      </c>
      <c r="N112" s="28">
        <f t="shared" si="45"/>
        <v>0</v>
      </c>
      <c r="O112" s="27">
        <f t="shared" si="46"/>
        <v>0</v>
      </c>
      <c r="P112" s="28">
        <f t="shared" si="47"/>
        <v>0</v>
      </c>
      <c r="Q112" s="27">
        <f t="shared" si="48"/>
        <v>0</v>
      </c>
      <c r="R112" s="27">
        <f t="shared" si="35"/>
        <v>0</v>
      </c>
      <c r="S112" s="26">
        <f t="shared" si="36"/>
        <v>91</v>
      </c>
      <c r="T112" s="25">
        <f t="shared" si="49"/>
        <v>0</v>
      </c>
    </row>
    <row r="113" spans="1:20" ht="12.75">
      <c r="A113" s="30">
        <f t="shared" si="37"/>
        <v>47119</v>
      </c>
      <c r="B113" s="29">
        <v>0</v>
      </c>
      <c r="C113" s="140"/>
      <c r="D113" s="141"/>
      <c r="E113" s="141"/>
      <c r="F113" s="142"/>
      <c r="G113" s="26">
        <f t="shared" si="38"/>
        <v>92</v>
      </c>
      <c r="H113" s="28">
        <f t="shared" si="39"/>
        <v>0</v>
      </c>
      <c r="I113" s="27">
        <f t="shared" si="40"/>
        <v>0</v>
      </c>
      <c r="J113" s="28">
        <f t="shared" si="41"/>
        <v>0</v>
      </c>
      <c r="K113" s="27">
        <f t="shared" si="42"/>
        <v>0</v>
      </c>
      <c r="L113" s="28">
        <f t="shared" si="43"/>
        <v>0</v>
      </c>
      <c r="M113" s="27">
        <f t="shared" si="44"/>
        <v>0</v>
      </c>
      <c r="N113" s="28">
        <f t="shared" si="45"/>
        <v>0</v>
      </c>
      <c r="O113" s="27">
        <f t="shared" si="46"/>
        <v>0</v>
      </c>
      <c r="P113" s="28">
        <f t="shared" si="47"/>
        <v>0</v>
      </c>
      <c r="Q113" s="27">
        <f t="shared" si="48"/>
        <v>0</v>
      </c>
      <c r="R113" s="27">
        <f t="shared" si="35"/>
        <v>0</v>
      </c>
      <c r="S113" s="26">
        <f t="shared" si="36"/>
        <v>92</v>
      </c>
      <c r="T113" s="25">
        <f t="shared" si="49"/>
        <v>0</v>
      </c>
    </row>
    <row r="114" spans="1:20" ht="12.75">
      <c r="A114" s="30">
        <f t="shared" si="37"/>
        <v>47150</v>
      </c>
      <c r="B114" s="29">
        <v>0</v>
      </c>
      <c r="C114" s="140"/>
      <c r="D114" s="141"/>
      <c r="E114" s="141"/>
      <c r="F114" s="142"/>
      <c r="G114" s="26">
        <f t="shared" si="38"/>
        <v>93</v>
      </c>
      <c r="H114" s="28">
        <f t="shared" si="39"/>
        <v>0</v>
      </c>
      <c r="I114" s="27">
        <f t="shared" si="40"/>
        <v>0</v>
      </c>
      <c r="J114" s="28">
        <f t="shared" si="41"/>
        <v>0</v>
      </c>
      <c r="K114" s="27">
        <f t="shared" si="42"/>
        <v>0</v>
      </c>
      <c r="L114" s="28">
        <f t="shared" si="43"/>
        <v>0</v>
      </c>
      <c r="M114" s="27">
        <f t="shared" si="44"/>
        <v>0</v>
      </c>
      <c r="N114" s="28">
        <f t="shared" si="45"/>
        <v>0</v>
      </c>
      <c r="O114" s="27">
        <f t="shared" si="46"/>
        <v>0</v>
      </c>
      <c r="P114" s="28">
        <f t="shared" si="47"/>
        <v>0</v>
      </c>
      <c r="Q114" s="27">
        <f t="shared" si="48"/>
        <v>0</v>
      </c>
      <c r="R114" s="27">
        <f t="shared" si="35"/>
        <v>0</v>
      </c>
      <c r="S114" s="26">
        <f t="shared" si="36"/>
        <v>93</v>
      </c>
      <c r="T114" s="25">
        <f t="shared" si="49"/>
        <v>0</v>
      </c>
    </row>
    <row r="115" spans="1:20" ht="12.75">
      <c r="A115" s="30">
        <f t="shared" si="37"/>
        <v>47178</v>
      </c>
      <c r="B115" s="29">
        <v>0</v>
      </c>
      <c r="C115" s="140"/>
      <c r="D115" s="141"/>
      <c r="E115" s="141"/>
      <c r="F115" s="142"/>
      <c r="G115" s="26">
        <f t="shared" si="38"/>
        <v>94</v>
      </c>
      <c r="H115" s="28">
        <f t="shared" si="39"/>
        <v>0</v>
      </c>
      <c r="I115" s="27">
        <f t="shared" si="40"/>
        <v>0</v>
      </c>
      <c r="J115" s="28">
        <f t="shared" si="41"/>
        <v>0</v>
      </c>
      <c r="K115" s="27">
        <f t="shared" si="42"/>
        <v>0</v>
      </c>
      <c r="L115" s="28">
        <f t="shared" si="43"/>
        <v>0</v>
      </c>
      <c r="M115" s="27">
        <f t="shared" si="44"/>
        <v>0</v>
      </c>
      <c r="N115" s="28">
        <f t="shared" si="45"/>
        <v>0</v>
      </c>
      <c r="O115" s="27">
        <f t="shared" si="46"/>
        <v>0</v>
      </c>
      <c r="P115" s="28">
        <f t="shared" si="47"/>
        <v>0</v>
      </c>
      <c r="Q115" s="27">
        <f t="shared" si="48"/>
        <v>0</v>
      </c>
      <c r="R115" s="27">
        <f t="shared" si="35"/>
        <v>0</v>
      </c>
      <c r="S115" s="26">
        <f t="shared" si="36"/>
        <v>94</v>
      </c>
      <c r="T115" s="25">
        <f t="shared" si="49"/>
        <v>0</v>
      </c>
    </row>
    <row r="116" spans="1:20" ht="12.75">
      <c r="A116" s="30">
        <f t="shared" si="37"/>
        <v>47209</v>
      </c>
      <c r="B116" s="29">
        <v>0</v>
      </c>
      <c r="C116" s="140"/>
      <c r="D116" s="141"/>
      <c r="E116" s="141"/>
      <c r="F116" s="142"/>
      <c r="G116" s="26">
        <f t="shared" si="38"/>
        <v>95</v>
      </c>
      <c r="H116" s="28">
        <f t="shared" si="39"/>
        <v>0</v>
      </c>
      <c r="I116" s="27">
        <f t="shared" si="40"/>
        <v>0</v>
      </c>
      <c r="J116" s="28">
        <f t="shared" si="41"/>
        <v>0</v>
      </c>
      <c r="K116" s="27">
        <f t="shared" si="42"/>
        <v>0</v>
      </c>
      <c r="L116" s="28">
        <f t="shared" si="43"/>
        <v>0</v>
      </c>
      <c r="M116" s="27">
        <f t="shared" si="44"/>
        <v>0</v>
      </c>
      <c r="N116" s="28">
        <f t="shared" si="45"/>
        <v>0</v>
      </c>
      <c r="O116" s="27">
        <f t="shared" si="46"/>
        <v>0</v>
      </c>
      <c r="P116" s="28">
        <f t="shared" si="47"/>
        <v>0</v>
      </c>
      <c r="Q116" s="27">
        <f t="shared" si="48"/>
        <v>0</v>
      </c>
      <c r="R116" s="27">
        <f t="shared" si="35"/>
        <v>0</v>
      </c>
      <c r="S116" s="26">
        <f t="shared" si="36"/>
        <v>95</v>
      </c>
      <c r="T116" s="25">
        <f t="shared" si="49"/>
        <v>0</v>
      </c>
    </row>
    <row r="117" spans="1:20" ht="12.75">
      <c r="A117" s="30">
        <f t="shared" si="37"/>
        <v>47239</v>
      </c>
      <c r="B117" s="29">
        <v>0</v>
      </c>
      <c r="C117" s="140"/>
      <c r="D117" s="141"/>
      <c r="E117" s="141"/>
      <c r="F117" s="142"/>
      <c r="G117" s="26">
        <f t="shared" si="38"/>
        <v>96</v>
      </c>
      <c r="H117" s="28">
        <f t="shared" si="39"/>
        <v>0</v>
      </c>
      <c r="I117" s="27">
        <f t="shared" si="40"/>
        <v>0</v>
      </c>
      <c r="J117" s="28">
        <f t="shared" si="41"/>
        <v>0</v>
      </c>
      <c r="K117" s="27">
        <f t="shared" si="42"/>
        <v>0</v>
      </c>
      <c r="L117" s="28">
        <f t="shared" si="43"/>
        <v>0</v>
      </c>
      <c r="M117" s="27">
        <f t="shared" si="44"/>
        <v>0</v>
      </c>
      <c r="N117" s="28">
        <f t="shared" si="45"/>
        <v>0</v>
      </c>
      <c r="O117" s="27">
        <f t="shared" si="46"/>
        <v>0</v>
      </c>
      <c r="P117" s="28">
        <f t="shared" si="47"/>
        <v>0</v>
      </c>
      <c r="Q117" s="27">
        <f t="shared" si="48"/>
        <v>0</v>
      </c>
      <c r="R117" s="27">
        <f aca="true" t="shared" si="50" ref="R117:R148">Q117+O117+M117+K117+I117</f>
        <v>0</v>
      </c>
      <c r="S117" s="26">
        <f aca="true" t="shared" si="51" ref="S117:S148">$G117</f>
        <v>96</v>
      </c>
      <c r="T117" s="25">
        <f t="shared" si="49"/>
        <v>0</v>
      </c>
    </row>
    <row r="118" spans="1:20" ht="12.75">
      <c r="A118" s="30">
        <f aca="true" t="shared" si="52" ref="A118:A149">DATE($B$15,MONTH(DATEVALUE("1/"&amp;($A$15)&amp;"/2000"))+G118,1)</f>
        <v>47270</v>
      </c>
      <c r="B118" s="29">
        <v>0</v>
      </c>
      <c r="C118" s="140"/>
      <c r="D118" s="141"/>
      <c r="E118" s="141"/>
      <c r="F118" s="142"/>
      <c r="G118" s="26">
        <f aca="true" t="shared" si="53" ref="G118:G149">G117+1</f>
        <v>97</v>
      </c>
      <c r="H118" s="28">
        <f aca="true" t="shared" si="54" ref="H118:H149">IF(H$19="Y",MIN($H$18,I117+IF($H$16&lt;G118,$H$17/12,$H$15/12)*I117),MIN($H$18+$N$6+$B118,I117+IF($H$16&lt;G118,$H$17/12,$H$15/12)*I117))</f>
        <v>0</v>
      </c>
      <c r="I118" s="27">
        <f aca="true" t="shared" si="55" ref="I118:I149">I117+IF($H$16&lt;G118,$H$17/12,$H$15/12)*I117-H118</f>
        <v>0</v>
      </c>
      <c r="J118" s="28">
        <f aca="true" t="shared" si="56" ref="J118:J149">IF(J$19="Y",MIN($J$18,K117+IF($J$16&lt;G118,$J$17/12,$J$15/12)*K117),MIN($J$18+$N$6+$H$18-H118+B118,K117+IF($J$16&lt;G118,$J$17/12,$J$15/12)*K117))</f>
        <v>0</v>
      </c>
      <c r="K118" s="27">
        <f aca="true" t="shared" si="57" ref="K118:K149">K117+IF($J$16&lt;G118,$J$17/12,$J$15/12)*K117-J118</f>
        <v>0</v>
      </c>
      <c r="L118" s="28">
        <f aca="true" t="shared" si="58" ref="L118:L149">IF(L$19="Y",MIN($L$18,M117+IF($L$16&lt;G118,$L$17/12,$L$15/12)*M117),MIN($L$18+$N$6+$H$18+$J$18-H118-J118+B118,M117+IF($L$16&lt;G118,$L$17/12,$L$15/12)*M117))</f>
        <v>0</v>
      </c>
      <c r="M118" s="27">
        <f aca="true" t="shared" si="59" ref="M118:M149">M117+IF($L$16&lt;G118,$L$17/12,$L$15/12)*M117-L118</f>
        <v>0</v>
      </c>
      <c r="N118" s="28">
        <f aca="true" t="shared" si="60" ref="N118:N149">IF(N$19="Y",MIN($N$18,O117+IF($N$16&lt;G118,$N$17/12,$N$15/12)*O117),MIN($N$18+$N$6+$H$18+$J$18+$L$18-H118-J118-L118+B118,O117+IF($N$16&lt;G118,$N$17/12,$N$15/12)*O117))</f>
        <v>0</v>
      </c>
      <c r="O118" s="27">
        <f aca="true" t="shared" si="61" ref="O118:O149">O117+IF($N$16&lt;G118,$N$17/12,$N$15/12)*O117-N118</f>
        <v>0</v>
      </c>
      <c r="P118" s="28">
        <f aca="true" t="shared" si="62" ref="P118:P149">IF(P$19="Y",MIN($P$18,Q117+IF($P$16&lt;G118,$P$17/12,$P$15/12)*Q117),MIN($P$18+$N$6+$H$18+$J$18+$L$18+$N$18-H118-J118-L118-N118+B118,Q117+IF($P$16&lt;G118,$P$17/12,$P$15/12)*Q117))</f>
        <v>0</v>
      </c>
      <c r="Q118" s="27">
        <f aca="true" t="shared" si="63" ref="Q118:Q149">Q117+IF($P$16&lt;G118,$P$17/12,$P$15/12)*Q117-P118</f>
        <v>0</v>
      </c>
      <c r="R118" s="27">
        <f t="shared" si="50"/>
        <v>0</v>
      </c>
      <c r="S118" s="26">
        <f t="shared" si="51"/>
        <v>97</v>
      </c>
      <c r="T118" s="25">
        <f aca="true" t="shared" si="64" ref="T118:T149">IF(H119+J119+L119+N119+P119&lt;1,0,$D$2-H118-J118-L118-N118-P118+B118)</f>
        <v>0</v>
      </c>
    </row>
    <row r="119" spans="1:20" ht="12.75">
      <c r="A119" s="30">
        <f t="shared" si="52"/>
        <v>47300</v>
      </c>
      <c r="B119" s="29">
        <v>0</v>
      </c>
      <c r="C119" s="140"/>
      <c r="D119" s="141"/>
      <c r="E119" s="141"/>
      <c r="F119" s="142"/>
      <c r="G119" s="26">
        <f t="shared" si="53"/>
        <v>98</v>
      </c>
      <c r="H119" s="28">
        <f t="shared" si="54"/>
        <v>0</v>
      </c>
      <c r="I119" s="27">
        <f t="shared" si="55"/>
        <v>0</v>
      </c>
      <c r="J119" s="28">
        <f t="shared" si="56"/>
        <v>0</v>
      </c>
      <c r="K119" s="27">
        <f t="shared" si="57"/>
        <v>0</v>
      </c>
      <c r="L119" s="28">
        <f t="shared" si="58"/>
        <v>0</v>
      </c>
      <c r="M119" s="27">
        <f t="shared" si="59"/>
        <v>0</v>
      </c>
      <c r="N119" s="28">
        <f t="shared" si="60"/>
        <v>0</v>
      </c>
      <c r="O119" s="27">
        <f t="shared" si="61"/>
        <v>0</v>
      </c>
      <c r="P119" s="28">
        <f t="shared" si="62"/>
        <v>0</v>
      </c>
      <c r="Q119" s="27">
        <f t="shared" si="63"/>
        <v>0</v>
      </c>
      <c r="R119" s="27">
        <f t="shared" si="50"/>
        <v>0</v>
      </c>
      <c r="S119" s="26">
        <f t="shared" si="51"/>
        <v>98</v>
      </c>
      <c r="T119" s="25">
        <f t="shared" si="64"/>
        <v>0</v>
      </c>
    </row>
    <row r="120" spans="1:20" ht="12.75">
      <c r="A120" s="30">
        <f t="shared" si="52"/>
        <v>47331</v>
      </c>
      <c r="B120" s="29">
        <v>0</v>
      </c>
      <c r="C120" s="140"/>
      <c r="D120" s="141"/>
      <c r="E120" s="141"/>
      <c r="F120" s="142"/>
      <c r="G120" s="26">
        <f t="shared" si="53"/>
        <v>99</v>
      </c>
      <c r="H120" s="28">
        <f t="shared" si="54"/>
        <v>0</v>
      </c>
      <c r="I120" s="27">
        <f t="shared" si="55"/>
        <v>0</v>
      </c>
      <c r="J120" s="28">
        <f t="shared" si="56"/>
        <v>0</v>
      </c>
      <c r="K120" s="27">
        <f t="shared" si="57"/>
        <v>0</v>
      </c>
      <c r="L120" s="28">
        <f t="shared" si="58"/>
        <v>0</v>
      </c>
      <c r="M120" s="27">
        <f t="shared" si="59"/>
        <v>0</v>
      </c>
      <c r="N120" s="28">
        <f t="shared" si="60"/>
        <v>0</v>
      </c>
      <c r="O120" s="27">
        <f t="shared" si="61"/>
        <v>0</v>
      </c>
      <c r="P120" s="28">
        <f t="shared" si="62"/>
        <v>0</v>
      </c>
      <c r="Q120" s="27">
        <f t="shared" si="63"/>
        <v>0</v>
      </c>
      <c r="R120" s="27">
        <f t="shared" si="50"/>
        <v>0</v>
      </c>
      <c r="S120" s="26">
        <f t="shared" si="51"/>
        <v>99</v>
      </c>
      <c r="T120" s="25">
        <f t="shared" si="64"/>
        <v>0</v>
      </c>
    </row>
    <row r="121" spans="1:20" ht="12.75">
      <c r="A121" s="30">
        <f t="shared" si="52"/>
        <v>47362</v>
      </c>
      <c r="B121" s="29">
        <v>0</v>
      </c>
      <c r="C121" s="140"/>
      <c r="D121" s="141"/>
      <c r="E121" s="141"/>
      <c r="F121" s="142"/>
      <c r="G121" s="26">
        <f t="shared" si="53"/>
        <v>100</v>
      </c>
      <c r="H121" s="28">
        <f t="shared" si="54"/>
        <v>0</v>
      </c>
      <c r="I121" s="27">
        <f t="shared" si="55"/>
        <v>0</v>
      </c>
      <c r="J121" s="28">
        <f t="shared" si="56"/>
        <v>0</v>
      </c>
      <c r="K121" s="27">
        <f t="shared" si="57"/>
        <v>0</v>
      </c>
      <c r="L121" s="28">
        <f t="shared" si="58"/>
        <v>0</v>
      </c>
      <c r="M121" s="27">
        <f t="shared" si="59"/>
        <v>0</v>
      </c>
      <c r="N121" s="28">
        <f t="shared" si="60"/>
        <v>0</v>
      </c>
      <c r="O121" s="27">
        <f t="shared" si="61"/>
        <v>0</v>
      </c>
      <c r="P121" s="28">
        <f t="shared" si="62"/>
        <v>0</v>
      </c>
      <c r="Q121" s="27">
        <f t="shared" si="63"/>
        <v>0</v>
      </c>
      <c r="R121" s="27">
        <f t="shared" si="50"/>
        <v>0</v>
      </c>
      <c r="S121" s="26">
        <f t="shared" si="51"/>
        <v>100</v>
      </c>
      <c r="T121" s="25">
        <f t="shared" si="64"/>
        <v>0</v>
      </c>
    </row>
    <row r="122" spans="1:20" ht="12.75">
      <c r="A122" s="30">
        <f t="shared" si="52"/>
        <v>47392</v>
      </c>
      <c r="B122" s="29">
        <v>0</v>
      </c>
      <c r="C122" s="140"/>
      <c r="D122" s="141"/>
      <c r="E122" s="141"/>
      <c r="F122" s="142"/>
      <c r="G122" s="26">
        <f t="shared" si="53"/>
        <v>101</v>
      </c>
      <c r="H122" s="28">
        <f t="shared" si="54"/>
        <v>0</v>
      </c>
      <c r="I122" s="27">
        <f t="shared" si="55"/>
        <v>0</v>
      </c>
      <c r="J122" s="28">
        <f t="shared" si="56"/>
        <v>0</v>
      </c>
      <c r="K122" s="27">
        <f t="shared" si="57"/>
        <v>0</v>
      </c>
      <c r="L122" s="28">
        <f t="shared" si="58"/>
        <v>0</v>
      </c>
      <c r="M122" s="27">
        <f t="shared" si="59"/>
        <v>0</v>
      </c>
      <c r="N122" s="28">
        <f t="shared" si="60"/>
        <v>0</v>
      </c>
      <c r="O122" s="27">
        <f t="shared" si="61"/>
        <v>0</v>
      </c>
      <c r="P122" s="28">
        <f t="shared" si="62"/>
        <v>0</v>
      </c>
      <c r="Q122" s="27">
        <f t="shared" si="63"/>
        <v>0</v>
      </c>
      <c r="R122" s="27">
        <f t="shared" si="50"/>
        <v>0</v>
      </c>
      <c r="S122" s="26">
        <f t="shared" si="51"/>
        <v>101</v>
      </c>
      <c r="T122" s="25">
        <f t="shared" si="64"/>
        <v>0</v>
      </c>
    </row>
    <row r="123" spans="1:20" ht="12.75">
      <c r="A123" s="30">
        <f t="shared" si="52"/>
        <v>47423</v>
      </c>
      <c r="B123" s="29">
        <v>0</v>
      </c>
      <c r="C123" s="140"/>
      <c r="D123" s="141"/>
      <c r="E123" s="141"/>
      <c r="F123" s="142"/>
      <c r="G123" s="26">
        <f t="shared" si="53"/>
        <v>102</v>
      </c>
      <c r="H123" s="28">
        <f t="shared" si="54"/>
        <v>0</v>
      </c>
      <c r="I123" s="27">
        <f t="shared" si="55"/>
        <v>0</v>
      </c>
      <c r="J123" s="28">
        <f t="shared" si="56"/>
        <v>0</v>
      </c>
      <c r="K123" s="27">
        <f t="shared" si="57"/>
        <v>0</v>
      </c>
      <c r="L123" s="28">
        <f t="shared" si="58"/>
        <v>0</v>
      </c>
      <c r="M123" s="27">
        <f t="shared" si="59"/>
        <v>0</v>
      </c>
      <c r="N123" s="28">
        <f t="shared" si="60"/>
        <v>0</v>
      </c>
      <c r="O123" s="27">
        <f t="shared" si="61"/>
        <v>0</v>
      </c>
      <c r="P123" s="28">
        <f t="shared" si="62"/>
        <v>0</v>
      </c>
      <c r="Q123" s="27">
        <f t="shared" si="63"/>
        <v>0</v>
      </c>
      <c r="R123" s="27">
        <f t="shared" si="50"/>
        <v>0</v>
      </c>
      <c r="S123" s="26">
        <f t="shared" si="51"/>
        <v>102</v>
      </c>
      <c r="T123" s="25">
        <f t="shared" si="64"/>
        <v>0</v>
      </c>
    </row>
    <row r="124" spans="1:20" ht="12.75">
      <c r="A124" s="30">
        <f t="shared" si="52"/>
        <v>47453</v>
      </c>
      <c r="B124" s="29">
        <v>0</v>
      </c>
      <c r="C124" s="140"/>
      <c r="D124" s="141"/>
      <c r="E124" s="141"/>
      <c r="F124" s="142"/>
      <c r="G124" s="26">
        <f t="shared" si="53"/>
        <v>103</v>
      </c>
      <c r="H124" s="28">
        <f t="shared" si="54"/>
        <v>0</v>
      </c>
      <c r="I124" s="27">
        <f t="shared" si="55"/>
        <v>0</v>
      </c>
      <c r="J124" s="28">
        <f t="shared" si="56"/>
        <v>0</v>
      </c>
      <c r="K124" s="27">
        <f t="shared" si="57"/>
        <v>0</v>
      </c>
      <c r="L124" s="28">
        <f t="shared" si="58"/>
        <v>0</v>
      </c>
      <c r="M124" s="27">
        <f t="shared" si="59"/>
        <v>0</v>
      </c>
      <c r="N124" s="28">
        <f t="shared" si="60"/>
        <v>0</v>
      </c>
      <c r="O124" s="27">
        <f t="shared" si="61"/>
        <v>0</v>
      </c>
      <c r="P124" s="28">
        <f t="shared" si="62"/>
        <v>0</v>
      </c>
      <c r="Q124" s="27">
        <f t="shared" si="63"/>
        <v>0</v>
      </c>
      <c r="R124" s="27">
        <f t="shared" si="50"/>
        <v>0</v>
      </c>
      <c r="S124" s="26">
        <f t="shared" si="51"/>
        <v>103</v>
      </c>
      <c r="T124" s="25">
        <f t="shared" si="64"/>
        <v>0</v>
      </c>
    </row>
    <row r="125" spans="1:20" ht="12.75">
      <c r="A125" s="30">
        <f t="shared" si="52"/>
        <v>47484</v>
      </c>
      <c r="B125" s="29">
        <v>0</v>
      </c>
      <c r="C125" s="140"/>
      <c r="D125" s="141"/>
      <c r="E125" s="141"/>
      <c r="F125" s="142"/>
      <c r="G125" s="26">
        <f t="shared" si="53"/>
        <v>104</v>
      </c>
      <c r="H125" s="28">
        <f t="shared" si="54"/>
        <v>0</v>
      </c>
      <c r="I125" s="27">
        <f t="shared" si="55"/>
        <v>0</v>
      </c>
      <c r="J125" s="28">
        <f t="shared" si="56"/>
        <v>0</v>
      </c>
      <c r="K125" s="27">
        <f t="shared" si="57"/>
        <v>0</v>
      </c>
      <c r="L125" s="28">
        <f t="shared" si="58"/>
        <v>0</v>
      </c>
      <c r="M125" s="27">
        <f t="shared" si="59"/>
        <v>0</v>
      </c>
      <c r="N125" s="28">
        <f t="shared" si="60"/>
        <v>0</v>
      </c>
      <c r="O125" s="27">
        <f t="shared" si="61"/>
        <v>0</v>
      </c>
      <c r="P125" s="28">
        <f t="shared" si="62"/>
        <v>0</v>
      </c>
      <c r="Q125" s="27">
        <f t="shared" si="63"/>
        <v>0</v>
      </c>
      <c r="R125" s="27">
        <f t="shared" si="50"/>
        <v>0</v>
      </c>
      <c r="S125" s="26">
        <f t="shared" si="51"/>
        <v>104</v>
      </c>
      <c r="T125" s="25">
        <f t="shared" si="64"/>
        <v>0</v>
      </c>
    </row>
    <row r="126" spans="1:20" ht="12.75">
      <c r="A126" s="30">
        <f t="shared" si="52"/>
        <v>47515</v>
      </c>
      <c r="B126" s="29">
        <v>0</v>
      </c>
      <c r="C126" s="140"/>
      <c r="D126" s="141"/>
      <c r="E126" s="141"/>
      <c r="F126" s="142"/>
      <c r="G126" s="26">
        <f t="shared" si="53"/>
        <v>105</v>
      </c>
      <c r="H126" s="28">
        <f t="shared" si="54"/>
        <v>0</v>
      </c>
      <c r="I126" s="27">
        <f t="shared" si="55"/>
        <v>0</v>
      </c>
      <c r="J126" s="28">
        <f t="shared" si="56"/>
        <v>0</v>
      </c>
      <c r="K126" s="27">
        <f t="shared" si="57"/>
        <v>0</v>
      </c>
      <c r="L126" s="28">
        <f t="shared" si="58"/>
        <v>0</v>
      </c>
      <c r="M126" s="27">
        <f t="shared" si="59"/>
        <v>0</v>
      </c>
      <c r="N126" s="28">
        <f t="shared" si="60"/>
        <v>0</v>
      </c>
      <c r="O126" s="27">
        <f t="shared" si="61"/>
        <v>0</v>
      </c>
      <c r="P126" s="28">
        <f t="shared" si="62"/>
        <v>0</v>
      </c>
      <c r="Q126" s="27">
        <f t="shared" si="63"/>
        <v>0</v>
      </c>
      <c r="R126" s="27">
        <f t="shared" si="50"/>
        <v>0</v>
      </c>
      <c r="S126" s="26">
        <f t="shared" si="51"/>
        <v>105</v>
      </c>
      <c r="T126" s="25">
        <f t="shared" si="64"/>
        <v>0</v>
      </c>
    </row>
    <row r="127" spans="1:20" ht="12.75">
      <c r="A127" s="30">
        <f t="shared" si="52"/>
        <v>47543</v>
      </c>
      <c r="B127" s="29">
        <v>0</v>
      </c>
      <c r="C127" s="140"/>
      <c r="D127" s="141"/>
      <c r="E127" s="141"/>
      <c r="F127" s="142"/>
      <c r="G127" s="26">
        <f t="shared" si="53"/>
        <v>106</v>
      </c>
      <c r="H127" s="28">
        <f t="shared" si="54"/>
        <v>0</v>
      </c>
      <c r="I127" s="27">
        <f t="shared" si="55"/>
        <v>0</v>
      </c>
      <c r="J127" s="28">
        <f t="shared" si="56"/>
        <v>0</v>
      </c>
      <c r="K127" s="27">
        <f t="shared" si="57"/>
        <v>0</v>
      </c>
      <c r="L127" s="28">
        <f t="shared" si="58"/>
        <v>0</v>
      </c>
      <c r="M127" s="27">
        <f t="shared" si="59"/>
        <v>0</v>
      </c>
      <c r="N127" s="28">
        <f t="shared" si="60"/>
        <v>0</v>
      </c>
      <c r="O127" s="27">
        <f t="shared" si="61"/>
        <v>0</v>
      </c>
      <c r="P127" s="28">
        <f t="shared" si="62"/>
        <v>0</v>
      </c>
      <c r="Q127" s="27">
        <f t="shared" si="63"/>
        <v>0</v>
      </c>
      <c r="R127" s="27">
        <f t="shared" si="50"/>
        <v>0</v>
      </c>
      <c r="S127" s="26">
        <f t="shared" si="51"/>
        <v>106</v>
      </c>
      <c r="T127" s="25">
        <f t="shared" si="64"/>
        <v>0</v>
      </c>
    </row>
    <row r="128" spans="1:20" ht="12.75">
      <c r="A128" s="30">
        <f t="shared" si="52"/>
        <v>47574</v>
      </c>
      <c r="B128" s="29">
        <v>0</v>
      </c>
      <c r="C128" s="140"/>
      <c r="D128" s="141"/>
      <c r="E128" s="141"/>
      <c r="F128" s="142"/>
      <c r="G128" s="26">
        <f t="shared" si="53"/>
        <v>107</v>
      </c>
      <c r="H128" s="28">
        <f t="shared" si="54"/>
        <v>0</v>
      </c>
      <c r="I128" s="27">
        <f t="shared" si="55"/>
        <v>0</v>
      </c>
      <c r="J128" s="28">
        <f t="shared" si="56"/>
        <v>0</v>
      </c>
      <c r="K128" s="27">
        <f t="shared" si="57"/>
        <v>0</v>
      </c>
      <c r="L128" s="28">
        <f t="shared" si="58"/>
        <v>0</v>
      </c>
      <c r="M128" s="27">
        <f t="shared" si="59"/>
        <v>0</v>
      </c>
      <c r="N128" s="28">
        <f t="shared" si="60"/>
        <v>0</v>
      </c>
      <c r="O128" s="27">
        <f t="shared" si="61"/>
        <v>0</v>
      </c>
      <c r="P128" s="28">
        <f t="shared" si="62"/>
        <v>0</v>
      </c>
      <c r="Q128" s="27">
        <f t="shared" si="63"/>
        <v>0</v>
      </c>
      <c r="R128" s="27">
        <f t="shared" si="50"/>
        <v>0</v>
      </c>
      <c r="S128" s="26">
        <f t="shared" si="51"/>
        <v>107</v>
      </c>
      <c r="T128" s="25">
        <f t="shared" si="64"/>
        <v>0</v>
      </c>
    </row>
    <row r="129" spans="1:20" ht="12.75">
      <c r="A129" s="30">
        <f t="shared" si="52"/>
        <v>47604</v>
      </c>
      <c r="B129" s="29">
        <v>0</v>
      </c>
      <c r="C129" s="140"/>
      <c r="D129" s="141"/>
      <c r="E129" s="141"/>
      <c r="F129" s="142"/>
      <c r="G129" s="26">
        <f t="shared" si="53"/>
        <v>108</v>
      </c>
      <c r="H129" s="28">
        <f t="shared" si="54"/>
        <v>0</v>
      </c>
      <c r="I129" s="27">
        <f t="shared" si="55"/>
        <v>0</v>
      </c>
      <c r="J129" s="28">
        <f t="shared" si="56"/>
        <v>0</v>
      </c>
      <c r="K129" s="27">
        <f t="shared" si="57"/>
        <v>0</v>
      </c>
      <c r="L129" s="28">
        <f t="shared" si="58"/>
        <v>0</v>
      </c>
      <c r="M129" s="27">
        <f t="shared" si="59"/>
        <v>0</v>
      </c>
      <c r="N129" s="28">
        <f t="shared" si="60"/>
        <v>0</v>
      </c>
      <c r="O129" s="27">
        <f t="shared" si="61"/>
        <v>0</v>
      </c>
      <c r="P129" s="28">
        <f t="shared" si="62"/>
        <v>0</v>
      </c>
      <c r="Q129" s="27">
        <f t="shared" si="63"/>
        <v>0</v>
      </c>
      <c r="R129" s="27">
        <f t="shared" si="50"/>
        <v>0</v>
      </c>
      <c r="S129" s="26">
        <f t="shared" si="51"/>
        <v>108</v>
      </c>
      <c r="T129" s="25">
        <f t="shared" si="64"/>
        <v>0</v>
      </c>
    </row>
    <row r="130" spans="1:20" ht="12.75">
      <c r="A130" s="30">
        <f t="shared" si="52"/>
        <v>47635</v>
      </c>
      <c r="B130" s="29">
        <v>0</v>
      </c>
      <c r="C130" s="140"/>
      <c r="D130" s="141"/>
      <c r="E130" s="141"/>
      <c r="F130" s="142"/>
      <c r="G130" s="26">
        <f t="shared" si="53"/>
        <v>109</v>
      </c>
      <c r="H130" s="28">
        <f t="shared" si="54"/>
        <v>0</v>
      </c>
      <c r="I130" s="27">
        <f t="shared" si="55"/>
        <v>0</v>
      </c>
      <c r="J130" s="28">
        <f t="shared" si="56"/>
        <v>0</v>
      </c>
      <c r="K130" s="27">
        <f t="shared" si="57"/>
        <v>0</v>
      </c>
      <c r="L130" s="28">
        <f t="shared" si="58"/>
        <v>0</v>
      </c>
      <c r="M130" s="27">
        <f t="shared" si="59"/>
        <v>0</v>
      </c>
      <c r="N130" s="28">
        <f t="shared" si="60"/>
        <v>0</v>
      </c>
      <c r="O130" s="27">
        <f t="shared" si="61"/>
        <v>0</v>
      </c>
      <c r="P130" s="28">
        <f t="shared" si="62"/>
        <v>0</v>
      </c>
      <c r="Q130" s="27">
        <f t="shared" si="63"/>
        <v>0</v>
      </c>
      <c r="R130" s="27">
        <f t="shared" si="50"/>
        <v>0</v>
      </c>
      <c r="S130" s="26">
        <f t="shared" si="51"/>
        <v>109</v>
      </c>
      <c r="T130" s="25">
        <f t="shared" si="64"/>
        <v>0</v>
      </c>
    </row>
    <row r="131" spans="1:20" ht="12.75">
      <c r="A131" s="30">
        <f t="shared" si="52"/>
        <v>47665</v>
      </c>
      <c r="B131" s="29">
        <v>0</v>
      </c>
      <c r="C131" s="140"/>
      <c r="D131" s="141"/>
      <c r="E131" s="141"/>
      <c r="F131" s="142"/>
      <c r="G131" s="26">
        <f t="shared" si="53"/>
        <v>110</v>
      </c>
      <c r="H131" s="28">
        <f t="shared" si="54"/>
        <v>0</v>
      </c>
      <c r="I131" s="27">
        <f t="shared" si="55"/>
        <v>0</v>
      </c>
      <c r="J131" s="28">
        <f t="shared" si="56"/>
        <v>0</v>
      </c>
      <c r="K131" s="27">
        <f t="shared" si="57"/>
        <v>0</v>
      </c>
      <c r="L131" s="28">
        <f t="shared" si="58"/>
        <v>0</v>
      </c>
      <c r="M131" s="27">
        <f t="shared" si="59"/>
        <v>0</v>
      </c>
      <c r="N131" s="28">
        <f t="shared" si="60"/>
        <v>0</v>
      </c>
      <c r="O131" s="27">
        <f t="shared" si="61"/>
        <v>0</v>
      </c>
      <c r="P131" s="28">
        <f t="shared" si="62"/>
        <v>0</v>
      </c>
      <c r="Q131" s="27">
        <f t="shared" si="63"/>
        <v>0</v>
      </c>
      <c r="R131" s="27">
        <f t="shared" si="50"/>
        <v>0</v>
      </c>
      <c r="S131" s="26">
        <f t="shared" si="51"/>
        <v>110</v>
      </c>
      <c r="T131" s="25">
        <f t="shared" si="64"/>
        <v>0</v>
      </c>
    </row>
    <row r="132" spans="1:20" ht="12.75">
      <c r="A132" s="30">
        <f t="shared" si="52"/>
        <v>47696</v>
      </c>
      <c r="B132" s="29">
        <v>0</v>
      </c>
      <c r="C132" s="140"/>
      <c r="D132" s="141"/>
      <c r="E132" s="141"/>
      <c r="F132" s="142"/>
      <c r="G132" s="26">
        <f t="shared" si="53"/>
        <v>111</v>
      </c>
      <c r="H132" s="28">
        <f t="shared" si="54"/>
        <v>0</v>
      </c>
      <c r="I132" s="27">
        <f t="shared" si="55"/>
        <v>0</v>
      </c>
      <c r="J132" s="28">
        <f t="shared" si="56"/>
        <v>0</v>
      </c>
      <c r="K132" s="27">
        <f t="shared" si="57"/>
        <v>0</v>
      </c>
      <c r="L132" s="28">
        <f t="shared" si="58"/>
        <v>0</v>
      </c>
      <c r="M132" s="27">
        <f t="shared" si="59"/>
        <v>0</v>
      </c>
      <c r="N132" s="28">
        <f t="shared" si="60"/>
        <v>0</v>
      </c>
      <c r="O132" s="27">
        <f t="shared" si="61"/>
        <v>0</v>
      </c>
      <c r="P132" s="28">
        <f t="shared" si="62"/>
        <v>0</v>
      </c>
      <c r="Q132" s="27">
        <f t="shared" si="63"/>
        <v>0</v>
      </c>
      <c r="R132" s="27">
        <f t="shared" si="50"/>
        <v>0</v>
      </c>
      <c r="S132" s="26">
        <f t="shared" si="51"/>
        <v>111</v>
      </c>
      <c r="T132" s="25">
        <f t="shared" si="64"/>
        <v>0</v>
      </c>
    </row>
    <row r="133" spans="1:20" ht="12.75">
      <c r="A133" s="30">
        <f t="shared" si="52"/>
        <v>47727</v>
      </c>
      <c r="B133" s="29">
        <v>0</v>
      </c>
      <c r="C133" s="140"/>
      <c r="D133" s="141"/>
      <c r="E133" s="141"/>
      <c r="F133" s="142"/>
      <c r="G133" s="26">
        <f t="shared" si="53"/>
        <v>112</v>
      </c>
      <c r="H133" s="28">
        <f t="shared" si="54"/>
        <v>0</v>
      </c>
      <c r="I133" s="27">
        <f t="shared" si="55"/>
        <v>0</v>
      </c>
      <c r="J133" s="28">
        <f t="shared" si="56"/>
        <v>0</v>
      </c>
      <c r="K133" s="27">
        <f t="shared" si="57"/>
        <v>0</v>
      </c>
      <c r="L133" s="28">
        <f t="shared" si="58"/>
        <v>0</v>
      </c>
      <c r="M133" s="27">
        <f t="shared" si="59"/>
        <v>0</v>
      </c>
      <c r="N133" s="28">
        <f t="shared" si="60"/>
        <v>0</v>
      </c>
      <c r="O133" s="27">
        <f t="shared" si="61"/>
        <v>0</v>
      </c>
      <c r="P133" s="28">
        <f t="shared" si="62"/>
        <v>0</v>
      </c>
      <c r="Q133" s="27">
        <f t="shared" si="63"/>
        <v>0</v>
      </c>
      <c r="R133" s="27">
        <f t="shared" si="50"/>
        <v>0</v>
      </c>
      <c r="S133" s="26">
        <f t="shared" si="51"/>
        <v>112</v>
      </c>
      <c r="T133" s="25">
        <f t="shared" si="64"/>
        <v>0</v>
      </c>
    </row>
    <row r="134" spans="1:20" ht="12.75">
      <c r="A134" s="30">
        <f t="shared" si="52"/>
        <v>47757</v>
      </c>
      <c r="B134" s="29">
        <v>0</v>
      </c>
      <c r="C134" s="140"/>
      <c r="D134" s="141"/>
      <c r="E134" s="141"/>
      <c r="F134" s="142"/>
      <c r="G134" s="26">
        <f t="shared" si="53"/>
        <v>113</v>
      </c>
      <c r="H134" s="28">
        <f t="shared" si="54"/>
        <v>0</v>
      </c>
      <c r="I134" s="27">
        <f t="shared" si="55"/>
        <v>0</v>
      </c>
      <c r="J134" s="28">
        <f t="shared" si="56"/>
        <v>0</v>
      </c>
      <c r="K134" s="27">
        <f t="shared" si="57"/>
        <v>0</v>
      </c>
      <c r="L134" s="28">
        <f t="shared" si="58"/>
        <v>0</v>
      </c>
      <c r="M134" s="27">
        <f t="shared" si="59"/>
        <v>0</v>
      </c>
      <c r="N134" s="28">
        <f t="shared" si="60"/>
        <v>0</v>
      </c>
      <c r="O134" s="27">
        <f t="shared" si="61"/>
        <v>0</v>
      </c>
      <c r="P134" s="28">
        <f t="shared" si="62"/>
        <v>0</v>
      </c>
      <c r="Q134" s="27">
        <f t="shared" si="63"/>
        <v>0</v>
      </c>
      <c r="R134" s="27">
        <f t="shared" si="50"/>
        <v>0</v>
      </c>
      <c r="S134" s="26">
        <f t="shared" si="51"/>
        <v>113</v>
      </c>
      <c r="T134" s="25">
        <f t="shared" si="64"/>
        <v>0</v>
      </c>
    </row>
    <row r="135" spans="1:20" ht="12.75">
      <c r="A135" s="30">
        <f t="shared" si="52"/>
        <v>47788</v>
      </c>
      <c r="B135" s="29">
        <v>0</v>
      </c>
      <c r="C135" s="140"/>
      <c r="D135" s="141"/>
      <c r="E135" s="141"/>
      <c r="F135" s="142"/>
      <c r="G135" s="26">
        <f t="shared" si="53"/>
        <v>114</v>
      </c>
      <c r="H135" s="28">
        <f t="shared" si="54"/>
        <v>0</v>
      </c>
      <c r="I135" s="27">
        <f t="shared" si="55"/>
        <v>0</v>
      </c>
      <c r="J135" s="28">
        <f t="shared" si="56"/>
        <v>0</v>
      </c>
      <c r="K135" s="27">
        <f t="shared" si="57"/>
        <v>0</v>
      </c>
      <c r="L135" s="28">
        <f t="shared" si="58"/>
        <v>0</v>
      </c>
      <c r="M135" s="27">
        <f t="shared" si="59"/>
        <v>0</v>
      </c>
      <c r="N135" s="28">
        <f t="shared" si="60"/>
        <v>0</v>
      </c>
      <c r="O135" s="27">
        <f t="shared" si="61"/>
        <v>0</v>
      </c>
      <c r="P135" s="28">
        <f t="shared" si="62"/>
        <v>0</v>
      </c>
      <c r="Q135" s="27">
        <f t="shared" si="63"/>
        <v>0</v>
      </c>
      <c r="R135" s="27">
        <f t="shared" si="50"/>
        <v>0</v>
      </c>
      <c r="S135" s="26">
        <f t="shared" si="51"/>
        <v>114</v>
      </c>
      <c r="T135" s="25">
        <f t="shared" si="64"/>
        <v>0</v>
      </c>
    </row>
    <row r="136" spans="1:20" ht="12.75">
      <c r="A136" s="30">
        <f t="shared" si="52"/>
        <v>47818</v>
      </c>
      <c r="B136" s="29">
        <v>0</v>
      </c>
      <c r="C136" s="140"/>
      <c r="D136" s="141"/>
      <c r="E136" s="141"/>
      <c r="F136" s="142"/>
      <c r="G136" s="26">
        <f t="shared" si="53"/>
        <v>115</v>
      </c>
      <c r="H136" s="28">
        <f t="shared" si="54"/>
        <v>0</v>
      </c>
      <c r="I136" s="27">
        <f t="shared" si="55"/>
        <v>0</v>
      </c>
      <c r="J136" s="28">
        <f t="shared" si="56"/>
        <v>0</v>
      </c>
      <c r="K136" s="27">
        <f t="shared" si="57"/>
        <v>0</v>
      </c>
      <c r="L136" s="28">
        <f t="shared" si="58"/>
        <v>0</v>
      </c>
      <c r="M136" s="27">
        <f t="shared" si="59"/>
        <v>0</v>
      </c>
      <c r="N136" s="28">
        <f t="shared" si="60"/>
        <v>0</v>
      </c>
      <c r="O136" s="27">
        <f t="shared" si="61"/>
        <v>0</v>
      </c>
      <c r="P136" s="28">
        <f t="shared" si="62"/>
        <v>0</v>
      </c>
      <c r="Q136" s="27">
        <f t="shared" si="63"/>
        <v>0</v>
      </c>
      <c r="R136" s="27">
        <f t="shared" si="50"/>
        <v>0</v>
      </c>
      <c r="S136" s="26">
        <f t="shared" si="51"/>
        <v>115</v>
      </c>
      <c r="T136" s="25">
        <f t="shared" si="64"/>
        <v>0</v>
      </c>
    </row>
    <row r="137" spans="1:20" ht="12.75">
      <c r="A137" s="30">
        <f t="shared" si="52"/>
        <v>47849</v>
      </c>
      <c r="B137" s="29">
        <v>0</v>
      </c>
      <c r="C137" s="140"/>
      <c r="D137" s="141"/>
      <c r="E137" s="141"/>
      <c r="F137" s="142"/>
      <c r="G137" s="26">
        <f t="shared" si="53"/>
        <v>116</v>
      </c>
      <c r="H137" s="28">
        <f t="shared" si="54"/>
        <v>0</v>
      </c>
      <c r="I137" s="27">
        <f t="shared" si="55"/>
        <v>0</v>
      </c>
      <c r="J137" s="28">
        <f t="shared" si="56"/>
        <v>0</v>
      </c>
      <c r="K137" s="27">
        <f t="shared" si="57"/>
        <v>0</v>
      </c>
      <c r="L137" s="28">
        <f t="shared" si="58"/>
        <v>0</v>
      </c>
      <c r="M137" s="27">
        <f t="shared" si="59"/>
        <v>0</v>
      </c>
      <c r="N137" s="28">
        <f t="shared" si="60"/>
        <v>0</v>
      </c>
      <c r="O137" s="27">
        <f t="shared" si="61"/>
        <v>0</v>
      </c>
      <c r="P137" s="28">
        <f t="shared" si="62"/>
        <v>0</v>
      </c>
      <c r="Q137" s="27">
        <f t="shared" si="63"/>
        <v>0</v>
      </c>
      <c r="R137" s="27">
        <f t="shared" si="50"/>
        <v>0</v>
      </c>
      <c r="S137" s="26">
        <f t="shared" si="51"/>
        <v>116</v>
      </c>
      <c r="T137" s="25">
        <f t="shared" si="64"/>
        <v>0</v>
      </c>
    </row>
    <row r="138" spans="1:20" ht="12.75">
      <c r="A138" s="30">
        <f t="shared" si="52"/>
        <v>47880</v>
      </c>
      <c r="B138" s="29">
        <v>0</v>
      </c>
      <c r="C138" s="140"/>
      <c r="D138" s="141"/>
      <c r="E138" s="141"/>
      <c r="F138" s="142"/>
      <c r="G138" s="26">
        <f t="shared" si="53"/>
        <v>117</v>
      </c>
      <c r="H138" s="28">
        <f t="shared" si="54"/>
        <v>0</v>
      </c>
      <c r="I138" s="27">
        <f t="shared" si="55"/>
        <v>0</v>
      </c>
      <c r="J138" s="28">
        <f t="shared" si="56"/>
        <v>0</v>
      </c>
      <c r="K138" s="27">
        <f t="shared" si="57"/>
        <v>0</v>
      </c>
      <c r="L138" s="28">
        <f t="shared" si="58"/>
        <v>0</v>
      </c>
      <c r="M138" s="27">
        <f t="shared" si="59"/>
        <v>0</v>
      </c>
      <c r="N138" s="28">
        <f t="shared" si="60"/>
        <v>0</v>
      </c>
      <c r="O138" s="27">
        <f t="shared" si="61"/>
        <v>0</v>
      </c>
      <c r="P138" s="28">
        <f t="shared" si="62"/>
        <v>0</v>
      </c>
      <c r="Q138" s="27">
        <f t="shared" si="63"/>
        <v>0</v>
      </c>
      <c r="R138" s="27">
        <f t="shared" si="50"/>
        <v>0</v>
      </c>
      <c r="S138" s="26">
        <f t="shared" si="51"/>
        <v>117</v>
      </c>
      <c r="T138" s="25">
        <f t="shared" si="64"/>
        <v>0</v>
      </c>
    </row>
    <row r="139" spans="1:20" ht="12.75">
      <c r="A139" s="30">
        <f t="shared" si="52"/>
        <v>47908</v>
      </c>
      <c r="B139" s="29">
        <v>0</v>
      </c>
      <c r="C139" s="140"/>
      <c r="D139" s="141"/>
      <c r="E139" s="141"/>
      <c r="F139" s="142"/>
      <c r="G139" s="26">
        <f t="shared" si="53"/>
        <v>118</v>
      </c>
      <c r="H139" s="28">
        <f t="shared" si="54"/>
        <v>0</v>
      </c>
      <c r="I139" s="27">
        <f t="shared" si="55"/>
        <v>0</v>
      </c>
      <c r="J139" s="28">
        <f t="shared" si="56"/>
        <v>0</v>
      </c>
      <c r="K139" s="27">
        <f t="shared" si="57"/>
        <v>0</v>
      </c>
      <c r="L139" s="28">
        <f t="shared" si="58"/>
        <v>0</v>
      </c>
      <c r="M139" s="27">
        <f t="shared" si="59"/>
        <v>0</v>
      </c>
      <c r="N139" s="28">
        <f t="shared" si="60"/>
        <v>0</v>
      </c>
      <c r="O139" s="27">
        <f t="shared" si="61"/>
        <v>0</v>
      </c>
      <c r="P139" s="28">
        <f t="shared" si="62"/>
        <v>0</v>
      </c>
      <c r="Q139" s="27">
        <f t="shared" si="63"/>
        <v>0</v>
      </c>
      <c r="R139" s="27">
        <f t="shared" si="50"/>
        <v>0</v>
      </c>
      <c r="S139" s="26">
        <f t="shared" si="51"/>
        <v>118</v>
      </c>
      <c r="T139" s="25">
        <f t="shared" si="64"/>
        <v>0</v>
      </c>
    </row>
    <row r="140" spans="1:20" ht="12.75">
      <c r="A140" s="30">
        <f t="shared" si="52"/>
        <v>47939</v>
      </c>
      <c r="B140" s="29">
        <v>0</v>
      </c>
      <c r="C140" s="140"/>
      <c r="D140" s="141"/>
      <c r="E140" s="141"/>
      <c r="F140" s="142"/>
      <c r="G140" s="26">
        <f t="shared" si="53"/>
        <v>119</v>
      </c>
      <c r="H140" s="28">
        <f t="shared" si="54"/>
        <v>0</v>
      </c>
      <c r="I140" s="27">
        <f t="shared" si="55"/>
        <v>0</v>
      </c>
      <c r="J140" s="28">
        <f t="shared" si="56"/>
        <v>0</v>
      </c>
      <c r="K140" s="27">
        <f t="shared" si="57"/>
        <v>0</v>
      </c>
      <c r="L140" s="28">
        <f t="shared" si="58"/>
        <v>0</v>
      </c>
      <c r="M140" s="27">
        <f t="shared" si="59"/>
        <v>0</v>
      </c>
      <c r="N140" s="28">
        <f t="shared" si="60"/>
        <v>0</v>
      </c>
      <c r="O140" s="27">
        <f t="shared" si="61"/>
        <v>0</v>
      </c>
      <c r="P140" s="28">
        <f t="shared" si="62"/>
        <v>0</v>
      </c>
      <c r="Q140" s="27">
        <f t="shared" si="63"/>
        <v>0</v>
      </c>
      <c r="R140" s="27">
        <f t="shared" si="50"/>
        <v>0</v>
      </c>
      <c r="S140" s="26">
        <f t="shared" si="51"/>
        <v>119</v>
      </c>
      <c r="T140" s="25">
        <f t="shared" si="64"/>
        <v>0</v>
      </c>
    </row>
    <row r="141" spans="1:20" ht="12.75">
      <c r="A141" s="30">
        <f t="shared" si="52"/>
        <v>47969</v>
      </c>
      <c r="B141" s="29">
        <v>0</v>
      </c>
      <c r="C141" s="140"/>
      <c r="D141" s="141"/>
      <c r="E141" s="141"/>
      <c r="F141" s="142"/>
      <c r="G141" s="26">
        <f t="shared" si="53"/>
        <v>120</v>
      </c>
      <c r="H141" s="28">
        <f t="shared" si="54"/>
        <v>0</v>
      </c>
      <c r="I141" s="27">
        <f t="shared" si="55"/>
        <v>0</v>
      </c>
      <c r="J141" s="28">
        <f t="shared" si="56"/>
        <v>0</v>
      </c>
      <c r="K141" s="27">
        <f t="shared" si="57"/>
        <v>0</v>
      </c>
      <c r="L141" s="28">
        <f t="shared" si="58"/>
        <v>0</v>
      </c>
      <c r="M141" s="27">
        <f t="shared" si="59"/>
        <v>0</v>
      </c>
      <c r="N141" s="28">
        <f t="shared" si="60"/>
        <v>0</v>
      </c>
      <c r="O141" s="27">
        <f t="shared" si="61"/>
        <v>0</v>
      </c>
      <c r="P141" s="28">
        <f t="shared" si="62"/>
        <v>0</v>
      </c>
      <c r="Q141" s="27">
        <f t="shared" si="63"/>
        <v>0</v>
      </c>
      <c r="R141" s="27">
        <f t="shared" si="50"/>
        <v>0</v>
      </c>
      <c r="S141" s="26">
        <f t="shared" si="51"/>
        <v>120</v>
      </c>
      <c r="T141" s="25">
        <f t="shared" si="64"/>
        <v>0</v>
      </c>
    </row>
    <row r="142" spans="1:20" ht="12.75">
      <c r="A142" s="30">
        <f t="shared" si="52"/>
        <v>48000</v>
      </c>
      <c r="B142" s="29">
        <v>0</v>
      </c>
      <c r="C142" s="140"/>
      <c r="D142" s="141"/>
      <c r="E142" s="141"/>
      <c r="F142" s="142"/>
      <c r="G142" s="26">
        <f t="shared" si="53"/>
        <v>121</v>
      </c>
      <c r="H142" s="28">
        <f t="shared" si="54"/>
        <v>0</v>
      </c>
      <c r="I142" s="27">
        <f t="shared" si="55"/>
        <v>0</v>
      </c>
      <c r="J142" s="28">
        <f t="shared" si="56"/>
        <v>0</v>
      </c>
      <c r="K142" s="27">
        <f t="shared" si="57"/>
        <v>0</v>
      </c>
      <c r="L142" s="28">
        <f t="shared" si="58"/>
        <v>0</v>
      </c>
      <c r="M142" s="27">
        <f t="shared" si="59"/>
        <v>0</v>
      </c>
      <c r="N142" s="28">
        <f t="shared" si="60"/>
        <v>0</v>
      </c>
      <c r="O142" s="27">
        <f t="shared" si="61"/>
        <v>0</v>
      </c>
      <c r="P142" s="28">
        <f t="shared" si="62"/>
        <v>0</v>
      </c>
      <c r="Q142" s="27">
        <f t="shared" si="63"/>
        <v>0</v>
      </c>
      <c r="R142" s="27">
        <f t="shared" si="50"/>
        <v>0</v>
      </c>
      <c r="S142" s="26">
        <f t="shared" si="51"/>
        <v>121</v>
      </c>
      <c r="T142" s="25">
        <f t="shared" si="64"/>
        <v>0</v>
      </c>
    </row>
    <row r="143" spans="1:20" ht="12.75">
      <c r="A143" s="30">
        <f t="shared" si="52"/>
        <v>48030</v>
      </c>
      <c r="B143" s="29">
        <v>0</v>
      </c>
      <c r="C143" s="140"/>
      <c r="D143" s="141"/>
      <c r="E143" s="141"/>
      <c r="F143" s="142"/>
      <c r="G143" s="26">
        <f t="shared" si="53"/>
        <v>122</v>
      </c>
      <c r="H143" s="28">
        <f t="shared" si="54"/>
        <v>0</v>
      </c>
      <c r="I143" s="27">
        <f t="shared" si="55"/>
        <v>0</v>
      </c>
      <c r="J143" s="28">
        <f t="shared" si="56"/>
        <v>0</v>
      </c>
      <c r="K143" s="27">
        <f t="shared" si="57"/>
        <v>0</v>
      </c>
      <c r="L143" s="28">
        <f t="shared" si="58"/>
        <v>0</v>
      </c>
      <c r="M143" s="27">
        <f t="shared" si="59"/>
        <v>0</v>
      </c>
      <c r="N143" s="28">
        <f t="shared" si="60"/>
        <v>0</v>
      </c>
      <c r="O143" s="27">
        <f t="shared" si="61"/>
        <v>0</v>
      </c>
      <c r="P143" s="28">
        <f t="shared" si="62"/>
        <v>0</v>
      </c>
      <c r="Q143" s="27">
        <f t="shared" si="63"/>
        <v>0</v>
      </c>
      <c r="R143" s="27">
        <f t="shared" si="50"/>
        <v>0</v>
      </c>
      <c r="S143" s="26">
        <f t="shared" si="51"/>
        <v>122</v>
      </c>
      <c r="T143" s="25">
        <f t="shared" si="64"/>
        <v>0</v>
      </c>
    </row>
    <row r="144" spans="1:20" ht="12.75">
      <c r="A144" s="30">
        <f t="shared" si="52"/>
        <v>48061</v>
      </c>
      <c r="B144" s="29">
        <v>0</v>
      </c>
      <c r="C144" s="140"/>
      <c r="D144" s="141"/>
      <c r="E144" s="141"/>
      <c r="F144" s="142"/>
      <c r="G144" s="26">
        <f t="shared" si="53"/>
        <v>123</v>
      </c>
      <c r="H144" s="28">
        <f t="shared" si="54"/>
        <v>0</v>
      </c>
      <c r="I144" s="27">
        <f t="shared" si="55"/>
        <v>0</v>
      </c>
      <c r="J144" s="28">
        <f t="shared" si="56"/>
        <v>0</v>
      </c>
      <c r="K144" s="27">
        <f t="shared" si="57"/>
        <v>0</v>
      </c>
      <c r="L144" s="28">
        <f t="shared" si="58"/>
        <v>0</v>
      </c>
      <c r="M144" s="27">
        <f t="shared" si="59"/>
        <v>0</v>
      </c>
      <c r="N144" s="28">
        <f t="shared" si="60"/>
        <v>0</v>
      </c>
      <c r="O144" s="27">
        <f t="shared" si="61"/>
        <v>0</v>
      </c>
      <c r="P144" s="28">
        <f t="shared" si="62"/>
        <v>0</v>
      </c>
      <c r="Q144" s="27">
        <f t="shared" si="63"/>
        <v>0</v>
      </c>
      <c r="R144" s="27">
        <f t="shared" si="50"/>
        <v>0</v>
      </c>
      <c r="S144" s="26">
        <f t="shared" si="51"/>
        <v>123</v>
      </c>
      <c r="T144" s="25">
        <f t="shared" si="64"/>
        <v>0</v>
      </c>
    </row>
    <row r="145" spans="1:20" ht="12.75">
      <c r="A145" s="30">
        <f t="shared" si="52"/>
        <v>48092</v>
      </c>
      <c r="B145" s="29">
        <v>0</v>
      </c>
      <c r="C145" s="140"/>
      <c r="D145" s="141"/>
      <c r="E145" s="141"/>
      <c r="F145" s="142"/>
      <c r="G145" s="26">
        <f t="shared" si="53"/>
        <v>124</v>
      </c>
      <c r="H145" s="28">
        <f t="shared" si="54"/>
        <v>0</v>
      </c>
      <c r="I145" s="27">
        <f t="shared" si="55"/>
        <v>0</v>
      </c>
      <c r="J145" s="28">
        <f t="shared" si="56"/>
        <v>0</v>
      </c>
      <c r="K145" s="27">
        <f t="shared" si="57"/>
        <v>0</v>
      </c>
      <c r="L145" s="28">
        <f t="shared" si="58"/>
        <v>0</v>
      </c>
      <c r="M145" s="27">
        <f t="shared" si="59"/>
        <v>0</v>
      </c>
      <c r="N145" s="28">
        <f t="shared" si="60"/>
        <v>0</v>
      </c>
      <c r="O145" s="27">
        <f t="shared" si="61"/>
        <v>0</v>
      </c>
      <c r="P145" s="28">
        <f t="shared" si="62"/>
        <v>0</v>
      </c>
      <c r="Q145" s="27">
        <f t="shared" si="63"/>
        <v>0</v>
      </c>
      <c r="R145" s="27">
        <f t="shared" si="50"/>
        <v>0</v>
      </c>
      <c r="S145" s="26">
        <f t="shared" si="51"/>
        <v>124</v>
      </c>
      <c r="T145" s="25">
        <f t="shared" si="64"/>
        <v>0</v>
      </c>
    </row>
    <row r="146" spans="1:20" ht="12.75">
      <c r="A146" s="30">
        <f t="shared" si="52"/>
        <v>48122</v>
      </c>
      <c r="B146" s="29">
        <v>0</v>
      </c>
      <c r="C146" s="140"/>
      <c r="D146" s="141"/>
      <c r="E146" s="141"/>
      <c r="F146" s="142"/>
      <c r="G146" s="26">
        <f t="shared" si="53"/>
        <v>125</v>
      </c>
      <c r="H146" s="28">
        <f t="shared" si="54"/>
        <v>0</v>
      </c>
      <c r="I146" s="27">
        <f t="shared" si="55"/>
        <v>0</v>
      </c>
      <c r="J146" s="28">
        <f t="shared" si="56"/>
        <v>0</v>
      </c>
      <c r="K146" s="27">
        <f t="shared" si="57"/>
        <v>0</v>
      </c>
      <c r="L146" s="28">
        <f t="shared" si="58"/>
        <v>0</v>
      </c>
      <c r="M146" s="27">
        <f t="shared" si="59"/>
        <v>0</v>
      </c>
      <c r="N146" s="28">
        <f t="shared" si="60"/>
        <v>0</v>
      </c>
      <c r="O146" s="27">
        <f t="shared" si="61"/>
        <v>0</v>
      </c>
      <c r="P146" s="28">
        <f t="shared" si="62"/>
        <v>0</v>
      </c>
      <c r="Q146" s="27">
        <f t="shared" si="63"/>
        <v>0</v>
      </c>
      <c r="R146" s="27">
        <f t="shared" si="50"/>
        <v>0</v>
      </c>
      <c r="S146" s="26">
        <f t="shared" si="51"/>
        <v>125</v>
      </c>
      <c r="T146" s="25">
        <f t="shared" si="64"/>
        <v>0</v>
      </c>
    </row>
    <row r="147" spans="1:20" ht="12.75">
      <c r="A147" s="30">
        <f t="shared" si="52"/>
        <v>48153</v>
      </c>
      <c r="B147" s="29">
        <v>0</v>
      </c>
      <c r="C147" s="140"/>
      <c r="D147" s="141"/>
      <c r="E147" s="141"/>
      <c r="F147" s="142"/>
      <c r="G147" s="26">
        <f t="shared" si="53"/>
        <v>126</v>
      </c>
      <c r="H147" s="28">
        <f t="shared" si="54"/>
        <v>0</v>
      </c>
      <c r="I147" s="27">
        <f t="shared" si="55"/>
        <v>0</v>
      </c>
      <c r="J147" s="28">
        <f t="shared" si="56"/>
        <v>0</v>
      </c>
      <c r="K147" s="27">
        <f t="shared" si="57"/>
        <v>0</v>
      </c>
      <c r="L147" s="28">
        <f t="shared" si="58"/>
        <v>0</v>
      </c>
      <c r="M147" s="27">
        <f t="shared" si="59"/>
        <v>0</v>
      </c>
      <c r="N147" s="28">
        <f t="shared" si="60"/>
        <v>0</v>
      </c>
      <c r="O147" s="27">
        <f t="shared" si="61"/>
        <v>0</v>
      </c>
      <c r="P147" s="28">
        <f t="shared" si="62"/>
        <v>0</v>
      </c>
      <c r="Q147" s="27">
        <f t="shared" si="63"/>
        <v>0</v>
      </c>
      <c r="R147" s="27">
        <f t="shared" si="50"/>
        <v>0</v>
      </c>
      <c r="S147" s="26">
        <f t="shared" si="51"/>
        <v>126</v>
      </c>
      <c r="T147" s="25">
        <f t="shared" si="64"/>
        <v>0</v>
      </c>
    </row>
    <row r="148" spans="1:20" ht="12.75">
      <c r="A148" s="30">
        <f t="shared" si="52"/>
        <v>48183</v>
      </c>
      <c r="B148" s="29">
        <v>0</v>
      </c>
      <c r="C148" s="140"/>
      <c r="D148" s="141"/>
      <c r="E148" s="141"/>
      <c r="F148" s="142"/>
      <c r="G148" s="26">
        <f t="shared" si="53"/>
        <v>127</v>
      </c>
      <c r="H148" s="28">
        <f t="shared" si="54"/>
        <v>0</v>
      </c>
      <c r="I148" s="27">
        <f t="shared" si="55"/>
        <v>0</v>
      </c>
      <c r="J148" s="28">
        <f t="shared" si="56"/>
        <v>0</v>
      </c>
      <c r="K148" s="27">
        <f t="shared" si="57"/>
        <v>0</v>
      </c>
      <c r="L148" s="28">
        <f t="shared" si="58"/>
        <v>0</v>
      </c>
      <c r="M148" s="27">
        <f t="shared" si="59"/>
        <v>0</v>
      </c>
      <c r="N148" s="28">
        <f t="shared" si="60"/>
        <v>0</v>
      </c>
      <c r="O148" s="27">
        <f t="shared" si="61"/>
        <v>0</v>
      </c>
      <c r="P148" s="28">
        <f t="shared" si="62"/>
        <v>0</v>
      </c>
      <c r="Q148" s="27">
        <f t="shared" si="63"/>
        <v>0</v>
      </c>
      <c r="R148" s="27">
        <f t="shared" si="50"/>
        <v>0</v>
      </c>
      <c r="S148" s="26">
        <f t="shared" si="51"/>
        <v>127</v>
      </c>
      <c r="T148" s="25">
        <f t="shared" si="64"/>
        <v>0</v>
      </c>
    </row>
    <row r="149" spans="1:20" ht="12.75">
      <c r="A149" s="30">
        <f t="shared" si="52"/>
        <v>48214</v>
      </c>
      <c r="B149" s="29">
        <v>0</v>
      </c>
      <c r="C149" s="140"/>
      <c r="D149" s="141"/>
      <c r="E149" s="141"/>
      <c r="F149" s="142"/>
      <c r="G149" s="26">
        <f t="shared" si="53"/>
        <v>128</v>
      </c>
      <c r="H149" s="28">
        <f t="shared" si="54"/>
        <v>0</v>
      </c>
      <c r="I149" s="27">
        <f t="shared" si="55"/>
        <v>0</v>
      </c>
      <c r="J149" s="28">
        <f t="shared" si="56"/>
        <v>0</v>
      </c>
      <c r="K149" s="27">
        <f t="shared" si="57"/>
        <v>0</v>
      </c>
      <c r="L149" s="28">
        <f t="shared" si="58"/>
        <v>0</v>
      </c>
      <c r="M149" s="27">
        <f t="shared" si="59"/>
        <v>0</v>
      </c>
      <c r="N149" s="28">
        <f t="shared" si="60"/>
        <v>0</v>
      </c>
      <c r="O149" s="27">
        <f t="shared" si="61"/>
        <v>0</v>
      </c>
      <c r="P149" s="28">
        <f t="shared" si="62"/>
        <v>0</v>
      </c>
      <c r="Q149" s="27">
        <f t="shared" si="63"/>
        <v>0</v>
      </c>
      <c r="R149" s="27">
        <f aca="true" t="shared" si="65" ref="R149:R180">Q149+O149+M149+K149+I149</f>
        <v>0</v>
      </c>
      <c r="S149" s="26">
        <f aca="true" t="shared" si="66" ref="S149:S180">$G149</f>
        <v>128</v>
      </c>
      <c r="T149" s="25">
        <f t="shared" si="64"/>
        <v>0</v>
      </c>
    </row>
    <row r="150" spans="1:20" ht="12.75">
      <c r="A150" s="30">
        <f aca="true" t="shared" si="67" ref="A150:A181">DATE($B$15,MONTH(DATEVALUE("1/"&amp;($A$15)&amp;"/2000"))+G150,1)</f>
        <v>48245</v>
      </c>
      <c r="B150" s="29">
        <v>0</v>
      </c>
      <c r="C150" s="140"/>
      <c r="D150" s="141"/>
      <c r="E150" s="141"/>
      <c r="F150" s="142"/>
      <c r="G150" s="26">
        <f aca="true" t="shared" si="68" ref="G150:G181">G149+1</f>
        <v>129</v>
      </c>
      <c r="H150" s="28">
        <f aca="true" t="shared" si="69" ref="H150:H181">IF(H$19="Y",MIN($H$18,I149+IF($H$16&lt;G150,$H$17/12,$H$15/12)*I149),MIN($H$18+$N$6+$B150,I149+IF($H$16&lt;G150,$H$17/12,$H$15/12)*I149))</f>
        <v>0</v>
      </c>
      <c r="I150" s="27">
        <f aca="true" t="shared" si="70" ref="I150:I181">I149+IF($H$16&lt;G150,$H$17/12,$H$15/12)*I149-H150</f>
        <v>0</v>
      </c>
      <c r="J150" s="28">
        <f aca="true" t="shared" si="71" ref="J150:J181">IF(J$19="Y",MIN($J$18,K149+IF($J$16&lt;G150,$J$17/12,$J$15/12)*K149),MIN($J$18+$N$6+$H$18-H150+B150,K149+IF($J$16&lt;G150,$J$17/12,$J$15/12)*K149))</f>
        <v>0</v>
      </c>
      <c r="K150" s="27">
        <f aca="true" t="shared" si="72" ref="K150:K181">K149+IF($J$16&lt;G150,$J$17/12,$J$15/12)*K149-J150</f>
        <v>0</v>
      </c>
      <c r="L150" s="28">
        <f aca="true" t="shared" si="73" ref="L150:L181">IF(L$19="Y",MIN($L$18,M149+IF($L$16&lt;G150,$L$17/12,$L$15/12)*M149),MIN($L$18+$N$6+$H$18+$J$18-H150-J150+B150,M149+IF($L$16&lt;G150,$L$17/12,$L$15/12)*M149))</f>
        <v>0</v>
      </c>
      <c r="M150" s="27">
        <f aca="true" t="shared" si="74" ref="M150:M181">M149+IF($L$16&lt;G150,$L$17/12,$L$15/12)*M149-L150</f>
        <v>0</v>
      </c>
      <c r="N150" s="28">
        <f aca="true" t="shared" si="75" ref="N150:N181">IF(N$19="Y",MIN($N$18,O149+IF($N$16&lt;G150,$N$17/12,$N$15/12)*O149),MIN($N$18+$N$6+$H$18+$J$18+$L$18-H150-J150-L150+B150,O149+IF($N$16&lt;G150,$N$17/12,$N$15/12)*O149))</f>
        <v>0</v>
      </c>
      <c r="O150" s="27">
        <f aca="true" t="shared" si="76" ref="O150:O181">O149+IF($N$16&lt;G150,$N$17/12,$N$15/12)*O149-N150</f>
        <v>0</v>
      </c>
      <c r="P150" s="28">
        <f aca="true" t="shared" si="77" ref="P150:P181">IF(P$19="Y",MIN($P$18,Q149+IF($P$16&lt;G150,$P$17/12,$P$15/12)*Q149),MIN($P$18+$N$6+$H$18+$J$18+$L$18+$N$18-H150-J150-L150-N150+B150,Q149+IF($P$16&lt;G150,$P$17/12,$P$15/12)*Q149))</f>
        <v>0</v>
      </c>
      <c r="Q150" s="27">
        <f aca="true" t="shared" si="78" ref="Q150:Q181">Q149+IF($P$16&lt;G150,$P$17/12,$P$15/12)*Q149-P150</f>
        <v>0</v>
      </c>
      <c r="R150" s="27">
        <f t="shared" si="65"/>
        <v>0</v>
      </c>
      <c r="S150" s="26">
        <f t="shared" si="66"/>
        <v>129</v>
      </c>
      <c r="T150" s="25">
        <f aca="true" t="shared" si="79" ref="T150:T181">IF(H151+J151+L151+N151+P151&lt;1,0,$D$2-H150-J150-L150-N150-P150+B150)</f>
        <v>0</v>
      </c>
    </row>
    <row r="151" spans="1:20" ht="12.75">
      <c r="A151" s="30">
        <f t="shared" si="67"/>
        <v>48274</v>
      </c>
      <c r="B151" s="29">
        <v>0</v>
      </c>
      <c r="C151" s="140"/>
      <c r="D151" s="141"/>
      <c r="E151" s="141"/>
      <c r="F151" s="142"/>
      <c r="G151" s="26">
        <f t="shared" si="68"/>
        <v>130</v>
      </c>
      <c r="H151" s="28">
        <f t="shared" si="69"/>
        <v>0</v>
      </c>
      <c r="I151" s="27">
        <f t="shared" si="70"/>
        <v>0</v>
      </c>
      <c r="J151" s="28">
        <f t="shared" si="71"/>
        <v>0</v>
      </c>
      <c r="K151" s="27">
        <f t="shared" si="72"/>
        <v>0</v>
      </c>
      <c r="L151" s="28">
        <f t="shared" si="73"/>
        <v>0</v>
      </c>
      <c r="M151" s="27">
        <f t="shared" si="74"/>
        <v>0</v>
      </c>
      <c r="N151" s="28">
        <f t="shared" si="75"/>
        <v>0</v>
      </c>
      <c r="O151" s="27">
        <f t="shared" si="76"/>
        <v>0</v>
      </c>
      <c r="P151" s="28">
        <f t="shared" si="77"/>
        <v>0</v>
      </c>
      <c r="Q151" s="27">
        <f t="shared" si="78"/>
        <v>0</v>
      </c>
      <c r="R151" s="27">
        <f t="shared" si="65"/>
        <v>0</v>
      </c>
      <c r="S151" s="26">
        <f t="shared" si="66"/>
        <v>130</v>
      </c>
      <c r="T151" s="25">
        <f t="shared" si="79"/>
        <v>0</v>
      </c>
    </row>
    <row r="152" spans="1:20" ht="12.75">
      <c r="A152" s="30">
        <f t="shared" si="67"/>
        <v>48305</v>
      </c>
      <c r="B152" s="29">
        <v>0</v>
      </c>
      <c r="C152" s="140"/>
      <c r="D152" s="141"/>
      <c r="E152" s="141"/>
      <c r="F152" s="142"/>
      <c r="G152" s="26">
        <f t="shared" si="68"/>
        <v>131</v>
      </c>
      <c r="H152" s="28">
        <f t="shared" si="69"/>
        <v>0</v>
      </c>
      <c r="I152" s="27">
        <f t="shared" si="70"/>
        <v>0</v>
      </c>
      <c r="J152" s="28">
        <f t="shared" si="71"/>
        <v>0</v>
      </c>
      <c r="K152" s="27">
        <f t="shared" si="72"/>
        <v>0</v>
      </c>
      <c r="L152" s="28">
        <f t="shared" si="73"/>
        <v>0</v>
      </c>
      <c r="M152" s="27">
        <f t="shared" si="74"/>
        <v>0</v>
      </c>
      <c r="N152" s="28">
        <f t="shared" si="75"/>
        <v>0</v>
      </c>
      <c r="O152" s="27">
        <f t="shared" si="76"/>
        <v>0</v>
      </c>
      <c r="P152" s="28">
        <f t="shared" si="77"/>
        <v>0</v>
      </c>
      <c r="Q152" s="27">
        <f t="shared" si="78"/>
        <v>0</v>
      </c>
      <c r="R152" s="27">
        <f t="shared" si="65"/>
        <v>0</v>
      </c>
      <c r="S152" s="26">
        <f t="shared" si="66"/>
        <v>131</v>
      </c>
      <c r="T152" s="25">
        <f t="shared" si="79"/>
        <v>0</v>
      </c>
    </row>
    <row r="153" spans="1:20" ht="12.75">
      <c r="A153" s="30">
        <f t="shared" si="67"/>
        <v>48335</v>
      </c>
      <c r="B153" s="29">
        <v>0</v>
      </c>
      <c r="C153" s="140"/>
      <c r="D153" s="141"/>
      <c r="E153" s="141"/>
      <c r="F153" s="142"/>
      <c r="G153" s="26">
        <f t="shared" si="68"/>
        <v>132</v>
      </c>
      <c r="H153" s="28">
        <f t="shared" si="69"/>
        <v>0</v>
      </c>
      <c r="I153" s="27">
        <f t="shared" si="70"/>
        <v>0</v>
      </c>
      <c r="J153" s="28">
        <f t="shared" si="71"/>
        <v>0</v>
      </c>
      <c r="K153" s="27">
        <f t="shared" si="72"/>
        <v>0</v>
      </c>
      <c r="L153" s="28">
        <f t="shared" si="73"/>
        <v>0</v>
      </c>
      <c r="M153" s="27">
        <f t="shared" si="74"/>
        <v>0</v>
      </c>
      <c r="N153" s="28">
        <f t="shared" si="75"/>
        <v>0</v>
      </c>
      <c r="O153" s="27">
        <f t="shared" si="76"/>
        <v>0</v>
      </c>
      <c r="P153" s="28">
        <f t="shared" si="77"/>
        <v>0</v>
      </c>
      <c r="Q153" s="27">
        <f t="shared" si="78"/>
        <v>0</v>
      </c>
      <c r="R153" s="27">
        <f t="shared" si="65"/>
        <v>0</v>
      </c>
      <c r="S153" s="26">
        <f t="shared" si="66"/>
        <v>132</v>
      </c>
      <c r="T153" s="25">
        <f t="shared" si="79"/>
        <v>0</v>
      </c>
    </row>
    <row r="154" spans="1:20" ht="12.75">
      <c r="A154" s="30">
        <f t="shared" si="67"/>
        <v>48366</v>
      </c>
      <c r="B154" s="29">
        <v>0</v>
      </c>
      <c r="C154" s="140"/>
      <c r="D154" s="141"/>
      <c r="E154" s="141"/>
      <c r="F154" s="142"/>
      <c r="G154" s="26">
        <f t="shared" si="68"/>
        <v>133</v>
      </c>
      <c r="H154" s="28">
        <f t="shared" si="69"/>
        <v>0</v>
      </c>
      <c r="I154" s="27">
        <f t="shared" si="70"/>
        <v>0</v>
      </c>
      <c r="J154" s="28">
        <f t="shared" si="71"/>
        <v>0</v>
      </c>
      <c r="K154" s="27">
        <f t="shared" si="72"/>
        <v>0</v>
      </c>
      <c r="L154" s="28">
        <f t="shared" si="73"/>
        <v>0</v>
      </c>
      <c r="M154" s="27">
        <f t="shared" si="74"/>
        <v>0</v>
      </c>
      <c r="N154" s="28">
        <f t="shared" si="75"/>
        <v>0</v>
      </c>
      <c r="O154" s="27">
        <f t="shared" si="76"/>
        <v>0</v>
      </c>
      <c r="P154" s="28">
        <f t="shared" si="77"/>
        <v>0</v>
      </c>
      <c r="Q154" s="27">
        <f t="shared" si="78"/>
        <v>0</v>
      </c>
      <c r="R154" s="27">
        <f t="shared" si="65"/>
        <v>0</v>
      </c>
      <c r="S154" s="26">
        <f t="shared" si="66"/>
        <v>133</v>
      </c>
      <c r="T154" s="25">
        <f t="shared" si="79"/>
        <v>0</v>
      </c>
    </row>
    <row r="155" spans="1:20" ht="12.75">
      <c r="A155" s="30">
        <f t="shared" si="67"/>
        <v>48396</v>
      </c>
      <c r="B155" s="29">
        <v>0</v>
      </c>
      <c r="C155" s="140"/>
      <c r="D155" s="141"/>
      <c r="E155" s="141"/>
      <c r="F155" s="142"/>
      <c r="G155" s="26">
        <f t="shared" si="68"/>
        <v>134</v>
      </c>
      <c r="H155" s="28">
        <f t="shared" si="69"/>
        <v>0</v>
      </c>
      <c r="I155" s="27">
        <f t="shared" si="70"/>
        <v>0</v>
      </c>
      <c r="J155" s="28">
        <f t="shared" si="71"/>
        <v>0</v>
      </c>
      <c r="K155" s="27">
        <f t="shared" si="72"/>
        <v>0</v>
      </c>
      <c r="L155" s="28">
        <f t="shared" si="73"/>
        <v>0</v>
      </c>
      <c r="M155" s="27">
        <f t="shared" si="74"/>
        <v>0</v>
      </c>
      <c r="N155" s="28">
        <f t="shared" si="75"/>
        <v>0</v>
      </c>
      <c r="O155" s="27">
        <f t="shared" si="76"/>
        <v>0</v>
      </c>
      <c r="P155" s="28">
        <f t="shared" si="77"/>
        <v>0</v>
      </c>
      <c r="Q155" s="27">
        <f t="shared" si="78"/>
        <v>0</v>
      </c>
      <c r="R155" s="27">
        <f t="shared" si="65"/>
        <v>0</v>
      </c>
      <c r="S155" s="26">
        <f t="shared" si="66"/>
        <v>134</v>
      </c>
      <c r="T155" s="25">
        <f t="shared" si="79"/>
        <v>0</v>
      </c>
    </row>
    <row r="156" spans="1:20" ht="12.75">
      <c r="A156" s="30">
        <f t="shared" si="67"/>
        <v>48427</v>
      </c>
      <c r="B156" s="29">
        <v>0</v>
      </c>
      <c r="C156" s="140"/>
      <c r="D156" s="141"/>
      <c r="E156" s="141"/>
      <c r="F156" s="142"/>
      <c r="G156" s="26">
        <f t="shared" si="68"/>
        <v>135</v>
      </c>
      <c r="H156" s="28">
        <f t="shared" si="69"/>
        <v>0</v>
      </c>
      <c r="I156" s="27">
        <f t="shared" si="70"/>
        <v>0</v>
      </c>
      <c r="J156" s="28">
        <f t="shared" si="71"/>
        <v>0</v>
      </c>
      <c r="K156" s="27">
        <f t="shared" si="72"/>
        <v>0</v>
      </c>
      <c r="L156" s="28">
        <f t="shared" si="73"/>
        <v>0</v>
      </c>
      <c r="M156" s="27">
        <f t="shared" si="74"/>
        <v>0</v>
      </c>
      <c r="N156" s="28">
        <f t="shared" si="75"/>
        <v>0</v>
      </c>
      <c r="O156" s="27">
        <f t="shared" si="76"/>
        <v>0</v>
      </c>
      <c r="P156" s="28">
        <f t="shared" si="77"/>
        <v>0</v>
      </c>
      <c r="Q156" s="27">
        <f t="shared" si="78"/>
        <v>0</v>
      </c>
      <c r="R156" s="27">
        <f t="shared" si="65"/>
        <v>0</v>
      </c>
      <c r="S156" s="26">
        <f t="shared" si="66"/>
        <v>135</v>
      </c>
      <c r="T156" s="25">
        <f t="shared" si="79"/>
        <v>0</v>
      </c>
    </row>
    <row r="157" spans="1:20" ht="12.75">
      <c r="A157" s="30">
        <f t="shared" si="67"/>
        <v>48458</v>
      </c>
      <c r="B157" s="29">
        <v>0</v>
      </c>
      <c r="C157" s="140"/>
      <c r="D157" s="141"/>
      <c r="E157" s="141"/>
      <c r="F157" s="142"/>
      <c r="G157" s="26">
        <f t="shared" si="68"/>
        <v>136</v>
      </c>
      <c r="H157" s="28">
        <f t="shared" si="69"/>
        <v>0</v>
      </c>
      <c r="I157" s="27">
        <f t="shared" si="70"/>
        <v>0</v>
      </c>
      <c r="J157" s="28">
        <f t="shared" si="71"/>
        <v>0</v>
      </c>
      <c r="K157" s="27">
        <f t="shared" si="72"/>
        <v>0</v>
      </c>
      <c r="L157" s="28">
        <f t="shared" si="73"/>
        <v>0</v>
      </c>
      <c r="M157" s="27">
        <f t="shared" si="74"/>
        <v>0</v>
      </c>
      <c r="N157" s="28">
        <f t="shared" si="75"/>
        <v>0</v>
      </c>
      <c r="O157" s="27">
        <f t="shared" si="76"/>
        <v>0</v>
      </c>
      <c r="P157" s="28">
        <f t="shared" si="77"/>
        <v>0</v>
      </c>
      <c r="Q157" s="27">
        <f t="shared" si="78"/>
        <v>0</v>
      </c>
      <c r="R157" s="27">
        <f t="shared" si="65"/>
        <v>0</v>
      </c>
      <c r="S157" s="26">
        <f t="shared" si="66"/>
        <v>136</v>
      </c>
      <c r="T157" s="25">
        <f t="shared" si="79"/>
        <v>0</v>
      </c>
    </row>
    <row r="158" spans="1:20" ht="12.75">
      <c r="A158" s="30">
        <f t="shared" si="67"/>
        <v>48488</v>
      </c>
      <c r="B158" s="29">
        <v>0</v>
      </c>
      <c r="C158" s="140"/>
      <c r="D158" s="141"/>
      <c r="E158" s="141"/>
      <c r="F158" s="142"/>
      <c r="G158" s="26">
        <f t="shared" si="68"/>
        <v>137</v>
      </c>
      <c r="H158" s="28">
        <f t="shared" si="69"/>
        <v>0</v>
      </c>
      <c r="I158" s="27">
        <f t="shared" si="70"/>
        <v>0</v>
      </c>
      <c r="J158" s="28">
        <f t="shared" si="71"/>
        <v>0</v>
      </c>
      <c r="K158" s="27">
        <f t="shared" si="72"/>
        <v>0</v>
      </c>
      <c r="L158" s="28">
        <f t="shared" si="73"/>
        <v>0</v>
      </c>
      <c r="M158" s="27">
        <f t="shared" si="74"/>
        <v>0</v>
      </c>
      <c r="N158" s="28">
        <f t="shared" si="75"/>
        <v>0</v>
      </c>
      <c r="O158" s="27">
        <f t="shared" si="76"/>
        <v>0</v>
      </c>
      <c r="P158" s="28">
        <f t="shared" si="77"/>
        <v>0</v>
      </c>
      <c r="Q158" s="27">
        <f t="shared" si="78"/>
        <v>0</v>
      </c>
      <c r="R158" s="27">
        <f t="shared" si="65"/>
        <v>0</v>
      </c>
      <c r="S158" s="26">
        <f t="shared" si="66"/>
        <v>137</v>
      </c>
      <c r="T158" s="25">
        <f t="shared" si="79"/>
        <v>0</v>
      </c>
    </row>
    <row r="159" spans="1:20" ht="12.75">
      <c r="A159" s="30">
        <f t="shared" si="67"/>
        <v>48519</v>
      </c>
      <c r="B159" s="29">
        <v>0</v>
      </c>
      <c r="C159" s="140"/>
      <c r="D159" s="141"/>
      <c r="E159" s="141"/>
      <c r="F159" s="142"/>
      <c r="G159" s="26">
        <f t="shared" si="68"/>
        <v>138</v>
      </c>
      <c r="H159" s="28">
        <f t="shared" si="69"/>
        <v>0</v>
      </c>
      <c r="I159" s="27">
        <f t="shared" si="70"/>
        <v>0</v>
      </c>
      <c r="J159" s="28">
        <f t="shared" si="71"/>
        <v>0</v>
      </c>
      <c r="K159" s="27">
        <f t="shared" si="72"/>
        <v>0</v>
      </c>
      <c r="L159" s="28">
        <f t="shared" si="73"/>
        <v>0</v>
      </c>
      <c r="M159" s="27">
        <f t="shared" si="74"/>
        <v>0</v>
      </c>
      <c r="N159" s="28">
        <f t="shared" si="75"/>
        <v>0</v>
      </c>
      <c r="O159" s="27">
        <f t="shared" si="76"/>
        <v>0</v>
      </c>
      <c r="P159" s="28">
        <f t="shared" si="77"/>
        <v>0</v>
      </c>
      <c r="Q159" s="27">
        <f t="shared" si="78"/>
        <v>0</v>
      </c>
      <c r="R159" s="27">
        <f t="shared" si="65"/>
        <v>0</v>
      </c>
      <c r="S159" s="26">
        <f t="shared" si="66"/>
        <v>138</v>
      </c>
      <c r="T159" s="25">
        <f t="shared" si="79"/>
        <v>0</v>
      </c>
    </row>
    <row r="160" spans="1:20" ht="12.75">
      <c r="A160" s="30">
        <f t="shared" si="67"/>
        <v>48549</v>
      </c>
      <c r="B160" s="29">
        <v>0</v>
      </c>
      <c r="C160" s="140"/>
      <c r="D160" s="141"/>
      <c r="E160" s="141"/>
      <c r="F160" s="142"/>
      <c r="G160" s="26">
        <f t="shared" si="68"/>
        <v>139</v>
      </c>
      <c r="H160" s="28">
        <f t="shared" si="69"/>
        <v>0</v>
      </c>
      <c r="I160" s="27">
        <f t="shared" si="70"/>
        <v>0</v>
      </c>
      <c r="J160" s="28">
        <f t="shared" si="71"/>
        <v>0</v>
      </c>
      <c r="K160" s="27">
        <f t="shared" si="72"/>
        <v>0</v>
      </c>
      <c r="L160" s="28">
        <f t="shared" si="73"/>
        <v>0</v>
      </c>
      <c r="M160" s="27">
        <f t="shared" si="74"/>
        <v>0</v>
      </c>
      <c r="N160" s="28">
        <f t="shared" si="75"/>
        <v>0</v>
      </c>
      <c r="O160" s="27">
        <f t="shared" si="76"/>
        <v>0</v>
      </c>
      <c r="P160" s="28">
        <f t="shared" si="77"/>
        <v>0</v>
      </c>
      <c r="Q160" s="27">
        <f t="shared" si="78"/>
        <v>0</v>
      </c>
      <c r="R160" s="27">
        <f t="shared" si="65"/>
        <v>0</v>
      </c>
      <c r="S160" s="26">
        <f t="shared" si="66"/>
        <v>139</v>
      </c>
      <c r="T160" s="25">
        <f t="shared" si="79"/>
        <v>0</v>
      </c>
    </row>
    <row r="161" spans="1:20" ht="12.75">
      <c r="A161" s="30">
        <f t="shared" si="67"/>
        <v>48580</v>
      </c>
      <c r="B161" s="29">
        <v>0</v>
      </c>
      <c r="C161" s="140"/>
      <c r="D161" s="141"/>
      <c r="E161" s="141"/>
      <c r="F161" s="142"/>
      <c r="G161" s="26">
        <f t="shared" si="68"/>
        <v>140</v>
      </c>
      <c r="H161" s="28">
        <f t="shared" si="69"/>
        <v>0</v>
      </c>
      <c r="I161" s="27">
        <f t="shared" si="70"/>
        <v>0</v>
      </c>
      <c r="J161" s="28">
        <f t="shared" si="71"/>
        <v>0</v>
      </c>
      <c r="K161" s="27">
        <f t="shared" si="72"/>
        <v>0</v>
      </c>
      <c r="L161" s="28">
        <f t="shared" si="73"/>
        <v>0</v>
      </c>
      <c r="M161" s="27">
        <f t="shared" si="74"/>
        <v>0</v>
      </c>
      <c r="N161" s="28">
        <f t="shared" si="75"/>
        <v>0</v>
      </c>
      <c r="O161" s="27">
        <f t="shared" si="76"/>
        <v>0</v>
      </c>
      <c r="P161" s="28">
        <f t="shared" si="77"/>
        <v>0</v>
      </c>
      <c r="Q161" s="27">
        <f t="shared" si="78"/>
        <v>0</v>
      </c>
      <c r="R161" s="27">
        <f t="shared" si="65"/>
        <v>0</v>
      </c>
      <c r="S161" s="26">
        <f t="shared" si="66"/>
        <v>140</v>
      </c>
      <c r="T161" s="25">
        <f t="shared" si="79"/>
        <v>0</v>
      </c>
    </row>
    <row r="162" spans="1:20" ht="12.75">
      <c r="A162" s="30">
        <f t="shared" si="67"/>
        <v>48611</v>
      </c>
      <c r="B162" s="29">
        <v>0</v>
      </c>
      <c r="C162" s="140"/>
      <c r="D162" s="141"/>
      <c r="E162" s="141"/>
      <c r="F162" s="142"/>
      <c r="G162" s="26">
        <f t="shared" si="68"/>
        <v>141</v>
      </c>
      <c r="H162" s="28">
        <f t="shared" si="69"/>
        <v>0</v>
      </c>
      <c r="I162" s="27">
        <f t="shared" si="70"/>
        <v>0</v>
      </c>
      <c r="J162" s="28">
        <f t="shared" si="71"/>
        <v>0</v>
      </c>
      <c r="K162" s="27">
        <f t="shared" si="72"/>
        <v>0</v>
      </c>
      <c r="L162" s="28">
        <f t="shared" si="73"/>
        <v>0</v>
      </c>
      <c r="M162" s="27">
        <f t="shared" si="74"/>
        <v>0</v>
      </c>
      <c r="N162" s="28">
        <f t="shared" si="75"/>
        <v>0</v>
      </c>
      <c r="O162" s="27">
        <f t="shared" si="76"/>
        <v>0</v>
      </c>
      <c r="P162" s="28">
        <f t="shared" si="77"/>
        <v>0</v>
      </c>
      <c r="Q162" s="27">
        <f t="shared" si="78"/>
        <v>0</v>
      </c>
      <c r="R162" s="27">
        <f t="shared" si="65"/>
        <v>0</v>
      </c>
      <c r="S162" s="26">
        <f t="shared" si="66"/>
        <v>141</v>
      </c>
      <c r="T162" s="25">
        <f t="shared" si="79"/>
        <v>0</v>
      </c>
    </row>
    <row r="163" spans="1:20" ht="12.75">
      <c r="A163" s="30">
        <f t="shared" si="67"/>
        <v>48639</v>
      </c>
      <c r="B163" s="29">
        <v>0</v>
      </c>
      <c r="C163" s="140"/>
      <c r="D163" s="141"/>
      <c r="E163" s="141"/>
      <c r="F163" s="142"/>
      <c r="G163" s="26">
        <f t="shared" si="68"/>
        <v>142</v>
      </c>
      <c r="H163" s="28">
        <f t="shared" si="69"/>
        <v>0</v>
      </c>
      <c r="I163" s="27">
        <f t="shared" si="70"/>
        <v>0</v>
      </c>
      <c r="J163" s="28">
        <f t="shared" si="71"/>
        <v>0</v>
      </c>
      <c r="K163" s="27">
        <f t="shared" si="72"/>
        <v>0</v>
      </c>
      <c r="L163" s="28">
        <f t="shared" si="73"/>
        <v>0</v>
      </c>
      <c r="M163" s="27">
        <f t="shared" si="74"/>
        <v>0</v>
      </c>
      <c r="N163" s="28">
        <f t="shared" si="75"/>
        <v>0</v>
      </c>
      <c r="O163" s="27">
        <f t="shared" si="76"/>
        <v>0</v>
      </c>
      <c r="P163" s="28">
        <f t="shared" si="77"/>
        <v>0</v>
      </c>
      <c r="Q163" s="27">
        <f t="shared" si="78"/>
        <v>0</v>
      </c>
      <c r="R163" s="27">
        <f t="shared" si="65"/>
        <v>0</v>
      </c>
      <c r="S163" s="26">
        <f t="shared" si="66"/>
        <v>142</v>
      </c>
      <c r="T163" s="25">
        <f t="shared" si="79"/>
        <v>0</v>
      </c>
    </row>
    <row r="164" spans="1:20" ht="12.75">
      <c r="A164" s="30">
        <f t="shared" si="67"/>
        <v>48670</v>
      </c>
      <c r="B164" s="29">
        <v>0</v>
      </c>
      <c r="C164" s="140"/>
      <c r="D164" s="141"/>
      <c r="E164" s="141"/>
      <c r="F164" s="142"/>
      <c r="G164" s="26">
        <f t="shared" si="68"/>
        <v>143</v>
      </c>
      <c r="H164" s="28">
        <f t="shared" si="69"/>
        <v>0</v>
      </c>
      <c r="I164" s="27">
        <f t="shared" si="70"/>
        <v>0</v>
      </c>
      <c r="J164" s="28">
        <f t="shared" si="71"/>
        <v>0</v>
      </c>
      <c r="K164" s="27">
        <f t="shared" si="72"/>
        <v>0</v>
      </c>
      <c r="L164" s="28">
        <f t="shared" si="73"/>
        <v>0</v>
      </c>
      <c r="M164" s="27">
        <f t="shared" si="74"/>
        <v>0</v>
      </c>
      <c r="N164" s="28">
        <f t="shared" si="75"/>
        <v>0</v>
      </c>
      <c r="O164" s="27">
        <f t="shared" si="76"/>
        <v>0</v>
      </c>
      <c r="P164" s="28">
        <f t="shared" si="77"/>
        <v>0</v>
      </c>
      <c r="Q164" s="27">
        <f t="shared" si="78"/>
        <v>0</v>
      </c>
      <c r="R164" s="27">
        <f t="shared" si="65"/>
        <v>0</v>
      </c>
      <c r="S164" s="26">
        <f t="shared" si="66"/>
        <v>143</v>
      </c>
      <c r="T164" s="25">
        <f t="shared" si="79"/>
        <v>0</v>
      </c>
    </row>
    <row r="165" spans="1:20" ht="12.75">
      <c r="A165" s="30">
        <f t="shared" si="67"/>
        <v>48700</v>
      </c>
      <c r="B165" s="29">
        <v>0</v>
      </c>
      <c r="C165" s="140"/>
      <c r="D165" s="141"/>
      <c r="E165" s="141"/>
      <c r="F165" s="142"/>
      <c r="G165" s="26">
        <f t="shared" si="68"/>
        <v>144</v>
      </c>
      <c r="H165" s="28">
        <f t="shared" si="69"/>
        <v>0</v>
      </c>
      <c r="I165" s="27">
        <f t="shared" si="70"/>
        <v>0</v>
      </c>
      <c r="J165" s="28">
        <f t="shared" si="71"/>
        <v>0</v>
      </c>
      <c r="K165" s="27">
        <f t="shared" si="72"/>
        <v>0</v>
      </c>
      <c r="L165" s="28">
        <f t="shared" si="73"/>
        <v>0</v>
      </c>
      <c r="M165" s="27">
        <f t="shared" si="74"/>
        <v>0</v>
      </c>
      <c r="N165" s="28">
        <f t="shared" si="75"/>
        <v>0</v>
      </c>
      <c r="O165" s="27">
        <f t="shared" si="76"/>
        <v>0</v>
      </c>
      <c r="P165" s="28">
        <f t="shared" si="77"/>
        <v>0</v>
      </c>
      <c r="Q165" s="27">
        <f t="shared" si="78"/>
        <v>0</v>
      </c>
      <c r="R165" s="27">
        <f t="shared" si="65"/>
        <v>0</v>
      </c>
      <c r="S165" s="26">
        <f t="shared" si="66"/>
        <v>144</v>
      </c>
      <c r="T165" s="25">
        <f t="shared" si="79"/>
        <v>0</v>
      </c>
    </row>
    <row r="166" spans="1:20" ht="12.75">
      <c r="A166" s="30">
        <f t="shared" si="67"/>
        <v>48731</v>
      </c>
      <c r="B166" s="29">
        <v>0</v>
      </c>
      <c r="C166" s="140"/>
      <c r="D166" s="141"/>
      <c r="E166" s="141"/>
      <c r="F166" s="142"/>
      <c r="G166" s="26">
        <f t="shared" si="68"/>
        <v>145</v>
      </c>
      <c r="H166" s="28">
        <f t="shared" si="69"/>
        <v>0</v>
      </c>
      <c r="I166" s="27">
        <f t="shared" si="70"/>
        <v>0</v>
      </c>
      <c r="J166" s="28">
        <f t="shared" si="71"/>
        <v>0</v>
      </c>
      <c r="K166" s="27">
        <f t="shared" si="72"/>
        <v>0</v>
      </c>
      <c r="L166" s="28">
        <f t="shared" si="73"/>
        <v>0</v>
      </c>
      <c r="M166" s="27">
        <f t="shared" si="74"/>
        <v>0</v>
      </c>
      <c r="N166" s="28">
        <f t="shared" si="75"/>
        <v>0</v>
      </c>
      <c r="O166" s="27">
        <f t="shared" si="76"/>
        <v>0</v>
      </c>
      <c r="P166" s="28">
        <f t="shared" si="77"/>
        <v>0</v>
      </c>
      <c r="Q166" s="27">
        <f t="shared" si="78"/>
        <v>0</v>
      </c>
      <c r="R166" s="27">
        <f t="shared" si="65"/>
        <v>0</v>
      </c>
      <c r="S166" s="26">
        <f t="shared" si="66"/>
        <v>145</v>
      </c>
      <c r="T166" s="25">
        <f t="shared" si="79"/>
        <v>0</v>
      </c>
    </row>
    <row r="167" spans="1:20" ht="12.75">
      <c r="A167" s="30">
        <f t="shared" si="67"/>
        <v>48761</v>
      </c>
      <c r="B167" s="29">
        <v>0</v>
      </c>
      <c r="C167" s="140"/>
      <c r="D167" s="141"/>
      <c r="E167" s="141"/>
      <c r="F167" s="142"/>
      <c r="G167" s="26">
        <f t="shared" si="68"/>
        <v>146</v>
      </c>
      <c r="H167" s="28">
        <f t="shared" si="69"/>
        <v>0</v>
      </c>
      <c r="I167" s="27">
        <f t="shared" si="70"/>
        <v>0</v>
      </c>
      <c r="J167" s="28">
        <f t="shared" si="71"/>
        <v>0</v>
      </c>
      <c r="K167" s="27">
        <f t="shared" si="72"/>
        <v>0</v>
      </c>
      <c r="L167" s="28">
        <f t="shared" si="73"/>
        <v>0</v>
      </c>
      <c r="M167" s="27">
        <f t="shared" si="74"/>
        <v>0</v>
      </c>
      <c r="N167" s="28">
        <f t="shared" si="75"/>
        <v>0</v>
      </c>
      <c r="O167" s="27">
        <f t="shared" si="76"/>
        <v>0</v>
      </c>
      <c r="P167" s="28">
        <f t="shared" si="77"/>
        <v>0</v>
      </c>
      <c r="Q167" s="27">
        <f t="shared" si="78"/>
        <v>0</v>
      </c>
      <c r="R167" s="27">
        <f t="shared" si="65"/>
        <v>0</v>
      </c>
      <c r="S167" s="26">
        <f t="shared" si="66"/>
        <v>146</v>
      </c>
      <c r="T167" s="25">
        <f t="shared" si="79"/>
        <v>0</v>
      </c>
    </row>
    <row r="168" spans="1:20" ht="12.75">
      <c r="A168" s="30">
        <f t="shared" si="67"/>
        <v>48792</v>
      </c>
      <c r="B168" s="29">
        <v>0</v>
      </c>
      <c r="C168" s="140"/>
      <c r="D168" s="141"/>
      <c r="E168" s="141"/>
      <c r="F168" s="142"/>
      <c r="G168" s="26">
        <f t="shared" si="68"/>
        <v>147</v>
      </c>
      <c r="H168" s="28">
        <f t="shared" si="69"/>
        <v>0</v>
      </c>
      <c r="I168" s="27">
        <f t="shared" si="70"/>
        <v>0</v>
      </c>
      <c r="J168" s="28">
        <f t="shared" si="71"/>
        <v>0</v>
      </c>
      <c r="K168" s="27">
        <f t="shared" si="72"/>
        <v>0</v>
      </c>
      <c r="L168" s="28">
        <f t="shared" si="73"/>
        <v>0</v>
      </c>
      <c r="M168" s="27">
        <f t="shared" si="74"/>
        <v>0</v>
      </c>
      <c r="N168" s="28">
        <f t="shared" si="75"/>
        <v>0</v>
      </c>
      <c r="O168" s="27">
        <f t="shared" si="76"/>
        <v>0</v>
      </c>
      <c r="P168" s="28">
        <f t="shared" si="77"/>
        <v>0</v>
      </c>
      <c r="Q168" s="27">
        <f t="shared" si="78"/>
        <v>0</v>
      </c>
      <c r="R168" s="27">
        <f t="shared" si="65"/>
        <v>0</v>
      </c>
      <c r="S168" s="26">
        <f t="shared" si="66"/>
        <v>147</v>
      </c>
      <c r="T168" s="25">
        <f t="shared" si="79"/>
        <v>0</v>
      </c>
    </row>
    <row r="169" spans="1:20" ht="12.75">
      <c r="A169" s="30">
        <f t="shared" si="67"/>
        <v>48823</v>
      </c>
      <c r="B169" s="29">
        <v>0</v>
      </c>
      <c r="C169" s="140"/>
      <c r="D169" s="141"/>
      <c r="E169" s="141"/>
      <c r="F169" s="142"/>
      <c r="G169" s="26">
        <f t="shared" si="68"/>
        <v>148</v>
      </c>
      <c r="H169" s="28">
        <f t="shared" si="69"/>
        <v>0</v>
      </c>
      <c r="I169" s="27">
        <f t="shared" si="70"/>
        <v>0</v>
      </c>
      <c r="J169" s="28">
        <f t="shared" si="71"/>
        <v>0</v>
      </c>
      <c r="K169" s="27">
        <f t="shared" si="72"/>
        <v>0</v>
      </c>
      <c r="L169" s="28">
        <f t="shared" si="73"/>
        <v>0</v>
      </c>
      <c r="M169" s="27">
        <f t="shared" si="74"/>
        <v>0</v>
      </c>
      <c r="N169" s="28">
        <f t="shared" si="75"/>
        <v>0</v>
      </c>
      <c r="O169" s="27">
        <f t="shared" si="76"/>
        <v>0</v>
      </c>
      <c r="P169" s="28">
        <f t="shared" si="77"/>
        <v>0</v>
      </c>
      <c r="Q169" s="27">
        <f t="shared" si="78"/>
        <v>0</v>
      </c>
      <c r="R169" s="27">
        <f t="shared" si="65"/>
        <v>0</v>
      </c>
      <c r="S169" s="26">
        <f t="shared" si="66"/>
        <v>148</v>
      </c>
      <c r="T169" s="25">
        <f t="shared" si="79"/>
        <v>0</v>
      </c>
    </row>
    <row r="170" spans="1:20" ht="12.75">
      <c r="A170" s="30">
        <f t="shared" si="67"/>
        <v>48853</v>
      </c>
      <c r="B170" s="29">
        <v>0</v>
      </c>
      <c r="C170" s="140"/>
      <c r="D170" s="141"/>
      <c r="E170" s="141"/>
      <c r="F170" s="142"/>
      <c r="G170" s="26">
        <f t="shared" si="68"/>
        <v>149</v>
      </c>
      <c r="H170" s="28">
        <f t="shared" si="69"/>
        <v>0</v>
      </c>
      <c r="I170" s="27">
        <f t="shared" si="70"/>
        <v>0</v>
      </c>
      <c r="J170" s="28">
        <f t="shared" si="71"/>
        <v>0</v>
      </c>
      <c r="K170" s="27">
        <f t="shared" si="72"/>
        <v>0</v>
      </c>
      <c r="L170" s="28">
        <f t="shared" si="73"/>
        <v>0</v>
      </c>
      <c r="M170" s="27">
        <f t="shared" si="74"/>
        <v>0</v>
      </c>
      <c r="N170" s="28">
        <f t="shared" si="75"/>
        <v>0</v>
      </c>
      <c r="O170" s="27">
        <f t="shared" si="76"/>
        <v>0</v>
      </c>
      <c r="P170" s="28">
        <f t="shared" si="77"/>
        <v>0</v>
      </c>
      <c r="Q170" s="27">
        <f t="shared" si="78"/>
        <v>0</v>
      </c>
      <c r="R170" s="27">
        <f t="shared" si="65"/>
        <v>0</v>
      </c>
      <c r="S170" s="26">
        <f t="shared" si="66"/>
        <v>149</v>
      </c>
      <c r="T170" s="25">
        <f t="shared" si="79"/>
        <v>0</v>
      </c>
    </row>
    <row r="171" spans="1:20" ht="12.75">
      <c r="A171" s="30">
        <f t="shared" si="67"/>
        <v>48884</v>
      </c>
      <c r="B171" s="29">
        <v>0</v>
      </c>
      <c r="C171" s="140"/>
      <c r="D171" s="141"/>
      <c r="E171" s="141"/>
      <c r="F171" s="142"/>
      <c r="G171" s="26">
        <f t="shared" si="68"/>
        <v>150</v>
      </c>
      <c r="H171" s="28">
        <f t="shared" si="69"/>
        <v>0</v>
      </c>
      <c r="I171" s="27">
        <f t="shared" si="70"/>
        <v>0</v>
      </c>
      <c r="J171" s="28">
        <f t="shared" si="71"/>
        <v>0</v>
      </c>
      <c r="K171" s="27">
        <f t="shared" si="72"/>
        <v>0</v>
      </c>
      <c r="L171" s="28">
        <f t="shared" si="73"/>
        <v>0</v>
      </c>
      <c r="M171" s="27">
        <f t="shared" si="74"/>
        <v>0</v>
      </c>
      <c r="N171" s="28">
        <f t="shared" si="75"/>
        <v>0</v>
      </c>
      <c r="O171" s="27">
        <f t="shared" si="76"/>
        <v>0</v>
      </c>
      <c r="P171" s="28">
        <f t="shared" si="77"/>
        <v>0</v>
      </c>
      <c r="Q171" s="27">
        <f t="shared" si="78"/>
        <v>0</v>
      </c>
      <c r="R171" s="27">
        <f t="shared" si="65"/>
        <v>0</v>
      </c>
      <c r="S171" s="26">
        <f t="shared" si="66"/>
        <v>150</v>
      </c>
      <c r="T171" s="25">
        <f t="shared" si="79"/>
        <v>0</v>
      </c>
    </row>
    <row r="172" spans="1:20" ht="12.75">
      <c r="A172" s="30">
        <f t="shared" si="67"/>
        <v>48914</v>
      </c>
      <c r="B172" s="29">
        <v>0</v>
      </c>
      <c r="C172" s="140"/>
      <c r="D172" s="141"/>
      <c r="E172" s="141"/>
      <c r="F172" s="142"/>
      <c r="G172" s="26">
        <f t="shared" si="68"/>
        <v>151</v>
      </c>
      <c r="H172" s="28">
        <f t="shared" si="69"/>
        <v>0</v>
      </c>
      <c r="I172" s="27">
        <f t="shared" si="70"/>
        <v>0</v>
      </c>
      <c r="J172" s="28">
        <f t="shared" si="71"/>
        <v>0</v>
      </c>
      <c r="K172" s="27">
        <f t="shared" si="72"/>
        <v>0</v>
      </c>
      <c r="L172" s="28">
        <f t="shared" si="73"/>
        <v>0</v>
      </c>
      <c r="M172" s="27">
        <f t="shared" si="74"/>
        <v>0</v>
      </c>
      <c r="N172" s="28">
        <f t="shared" si="75"/>
        <v>0</v>
      </c>
      <c r="O172" s="27">
        <f t="shared" si="76"/>
        <v>0</v>
      </c>
      <c r="P172" s="28">
        <f t="shared" si="77"/>
        <v>0</v>
      </c>
      <c r="Q172" s="27">
        <f t="shared" si="78"/>
        <v>0</v>
      </c>
      <c r="R172" s="27">
        <f t="shared" si="65"/>
        <v>0</v>
      </c>
      <c r="S172" s="26">
        <f t="shared" si="66"/>
        <v>151</v>
      </c>
      <c r="T172" s="25">
        <f t="shared" si="79"/>
        <v>0</v>
      </c>
    </row>
    <row r="173" spans="1:20" ht="12.75">
      <c r="A173" s="30">
        <f t="shared" si="67"/>
        <v>48945</v>
      </c>
      <c r="B173" s="29">
        <v>0</v>
      </c>
      <c r="C173" s="140"/>
      <c r="D173" s="141"/>
      <c r="E173" s="141"/>
      <c r="F173" s="142"/>
      <c r="G173" s="26">
        <f t="shared" si="68"/>
        <v>152</v>
      </c>
      <c r="H173" s="28">
        <f t="shared" si="69"/>
        <v>0</v>
      </c>
      <c r="I173" s="27">
        <f t="shared" si="70"/>
        <v>0</v>
      </c>
      <c r="J173" s="28">
        <f t="shared" si="71"/>
        <v>0</v>
      </c>
      <c r="K173" s="27">
        <f t="shared" si="72"/>
        <v>0</v>
      </c>
      <c r="L173" s="28">
        <f t="shared" si="73"/>
        <v>0</v>
      </c>
      <c r="M173" s="27">
        <f t="shared" si="74"/>
        <v>0</v>
      </c>
      <c r="N173" s="28">
        <f t="shared" si="75"/>
        <v>0</v>
      </c>
      <c r="O173" s="27">
        <f t="shared" si="76"/>
        <v>0</v>
      </c>
      <c r="P173" s="28">
        <f t="shared" si="77"/>
        <v>0</v>
      </c>
      <c r="Q173" s="27">
        <f t="shared" si="78"/>
        <v>0</v>
      </c>
      <c r="R173" s="27">
        <f t="shared" si="65"/>
        <v>0</v>
      </c>
      <c r="S173" s="26">
        <f t="shared" si="66"/>
        <v>152</v>
      </c>
      <c r="T173" s="25">
        <f t="shared" si="79"/>
        <v>0</v>
      </c>
    </row>
    <row r="174" spans="1:20" ht="12.75">
      <c r="A174" s="30">
        <f t="shared" si="67"/>
        <v>48976</v>
      </c>
      <c r="B174" s="29">
        <v>0</v>
      </c>
      <c r="C174" s="140"/>
      <c r="D174" s="141"/>
      <c r="E174" s="141"/>
      <c r="F174" s="142"/>
      <c r="G174" s="26">
        <f t="shared" si="68"/>
        <v>153</v>
      </c>
      <c r="H174" s="28">
        <f t="shared" si="69"/>
        <v>0</v>
      </c>
      <c r="I174" s="27">
        <f t="shared" si="70"/>
        <v>0</v>
      </c>
      <c r="J174" s="28">
        <f t="shared" si="71"/>
        <v>0</v>
      </c>
      <c r="K174" s="27">
        <f t="shared" si="72"/>
        <v>0</v>
      </c>
      <c r="L174" s="28">
        <f t="shared" si="73"/>
        <v>0</v>
      </c>
      <c r="M174" s="27">
        <f t="shared" si="74"/>
        <v>0</v>
      </c>
      <c r="N174" s="28">
        <f t="shared" si="75"/>
        <v>0</v>
      </c>
      <c r="O174" s="27">
        <f t="shared" si="76"/>
        <v>0</v>
      </c>
      <c r="P174" s="28">
        <f t="shared" si="77"/>
        <v>0</v>
      </c>
      <c r="Q174" s="27">
        <f t="shared" si="78"/>
        <v>0</v>
      </c>
      <c r="R174" s="27">
        <f t="shared" si="65"/>
        <v>0</v>
      </c>
      <c r="S174" s="26">
        <f t="shared" si="66"/>
        <v>153</v>
      </c>
      <c r="T174" s="25">
        <f t="shared" si="79"/>
        <v>0</v>
      </c>
    </row>
    <row r="175" spans="1:20" ht="12.75">
      <c r="A175" s="30">
        <f t="shared" si="67"/>
        <v>49004</v>
      </c>
      <c r="B175" s="29">
        <v>0</v>
      </c>
      <c r="C175" s="140"/>
      <c r="D175" s="141"/>
      <c r="E175" s="141"/>
      <c r="F175" s="142"/>
      <c r="G175" s="26">
        <f t="shared" si="68"/>
        <v>154</v>
      </c>
      <c r="H175" s="28">
        <f t="shared" si="69"/>
        <v>0</v>
      </c>
      <c r="I175" s="27">
        <f t="shared" si="70"/>
        <v>0</v>
      </c>
      <c r="J175" s="28">
        <f t="shared" si="71"/>
        <v>0</v>
      </c>
      <c r="K175" s="27">
        <f t="shared" si="72"/>
        <v>0</v>
      </c>
      <c r="L175" s="28">
        <f t="shared" si="73"/>
        <v>0</v>
      </c>
      <c r="M175" s="27">
        <f t="shared" si="74"/>
        <v>0</v>
      </c>
      <c r="N175" s="28">
        <f t="shared" si="75"/>
        <v>0</v>
      </c>
      <c r="O175" s="27">
        <f t="shared" si="76"/>
        <v>0</v>
      </c>
      <c r="P175" s="28">
        <f t="shared" si="77"/>
        <v>0</v>
      </c>
      <c r="Q175" s="27">
        <f t="shared" si="78"/>
        <v>0</v>
      </c>
      <c r="R175" s="27">
        <f t="shared" si="65"/>
        <v>0</v>
      </c>
      <c r="S175" s="26">
        <f t="shared" si="66"/>
        <v>154</v>
      </c>
      <c r="T175" s="25">
        <f t="shared" si="79"/>
        <v>0</v>
      </c>
    </row>
    <row r="176" spans="1:20" ht="12.75">
      <c r="A176" s="30">
        <f t="shared" si="67"/>
        <v>49035</v>
      </c>
      <c r="B176" s="29">
        <v>0</v>
      </c>
      <c r="C176" s="140"/>
      <c r="D176" s="141"/>
      <c r="E176" s="141"/>
      <c r="F176" s="142"/>
      <c r="G176" s="26">
        <f t="shared" si="68"/>
        <v>155</v>
      </c>
      <c r="H176" s="28">
        <f t="shared" si="69"/>
        <v>0</v>
      </c>
      <c r="I176" s="27">
        <f t="shared" si="70"/>
        <v>0</v>
      </c>
      <c r="J176" s="28">
        <f t="shared" si="71"/>
        <v>0</v>
      </c>
      <c r="K176" s="27">
        <f t="shared" si="72"/>
        <v>0</v>
      </c>
      <c r="L176" s="28">
        <f t="shared" si="73"/>
        <v>0</v>
      </c>
      <c r="M176" s="27">
        <f t="shared" si="74"/>
        <v>0</v>
      </c>
      <c r="N176" s="28">
        <f t="shared" si="75"/>
        <v>0</v>
      </c>
      <c r="O176" s="27">
        <f t="shared" si="76"/>
        <v>0</v>
      </c>
      <c r="P176" s="28">
        <f t="shared" si="77"/>
        <v>0</v>
      </c>
      <c r="Q176" s="27">
        <f t="shared" si="78"/>
        <v>0</v>
      </c>
      <c r="R176" s="27">
        <f t="shared" si="65"/>
        <v>0</v>
      </c>
      <c r="S176" s="26">
        <f t="shared" si="66"/>
        <v>155</v>
      </c>
      <c r="T176" s="25">
        <f t="shared" si="79"/>
        <v>0</v>
      </c>
    </row>
    <row r="177" spans="1:20" ht="12.75">
      <c r="A177" s="30">
        <f t="shared" si="67"/>
        <v>49065</v>
      </c>
      <c r="B177" s="29">
        <v>0</v>
      </c>
      <c r="C177" s="140"/>
      <c r="D177" s="141"/>
      <c r="E177" s="141"/>
      <c r="F177" s="142"/>
      <c r="G177" s="26">
        <f t="shared" si="68"/>
        <v>156</v>
      </c>
      <c r="H177" s="28">
        <f t="shared" si="69"/>
        <v>0</v>
      </c>
      <c r="I177" s="27">
        <f t="shared" si="70"/>
        <v>0</v>
      </c>
      <c r="J177" s="28">
        <f t="shared" si="71"/>
        <v>0</v>
      </c>
      <c r="K177" s="27">
        <f t="shared" si="72"/>
        <v>0</v>
      </c>
      <c r="L177" s="28">
        <f t="shared" si="73"/>
        <v>0</v>
      </c>
      <c r="M177" s="27">
        <f t="shared" si="74"/>
        <v>0</v>
      </c>
      <c r="N177" s="28">
        <f t="shared" si="75"/>
        <v>0</v>
      </c>
      <c r="O177" s="27">
        <f t="shared" si="76"/>
        <v>0</v>
      </c>
      <c r="P177" s="28">
        <f t="shared" si="77"/>
        <v>0</v>
      </c>
      <c r="Q177" s="27">
        <f t="shared" si="78"/>
        <v>0</v>
      </c>
      <c r="R177" s="27">
        <f t="shared" si="65"/>
        <v>0</v>
      </c>
      <c r="S177" s="26">
        <f t="shared" si="66"/>
        <v>156</v>
      </c>
      <c r="T177" s="25">
        <f t="shared" si="79"/>
        <v>0</v>
      </c>
    </row>
    <row r="178" spans="1:20" ht="12.75">
      <c r="A178" s="30">
        <f t="shared" si="67"/>
        <v>49096</v>
      </c>
      <c r="B178" s="29">
        <v>0</v>
      </c>
      <c r="C178" s="140"/>
      <c r="D178" s="141"/>
      <c r="E178" s="141"/>
      <c r="F178" s="142"/>
      <c r="G178" s="26">
        <f t="shared" si="68"/>
        <v>157</v>
      </c>
      <c r="H178" s="28">
        <f t="shared" si="69"/>
        <v>0</v>
      </c>
      <c r="I178" s="27">
        <f t="shared" si="70"/>
        <v>0</v>
      </c>
      <c r="J178" s="28">
        <f t="shared" si="71"/>
        <v>0</v>
      </c>
      <c r="K178" s="27">
        <f t="shared" si="72"/>
        <v>0</v>
      </c>
      <c r="L178" s="28">
        <f t="shared" si="73"/>
        <v>0</v>
      </c>
      <c r="M178" s="27">
        <f t="shared" si="74"/>
        <v>0</v>
      </c>
      <c r="N178" s="28">
        <f t="shared" si="75"/>
        <v>0</v>
      </c>
      <c r="O178" s="27">
        <f t="shared" si="76"/>
        <v>0</v>
      </c>
      <c r="P178" s="28">
        <f t="shared" si="77"/>
        <v>0</v>
      </c>
      <c r="Q178" s="27">
        <f t="shared" si="78"/>
        <v>0</v>
      </c>
      <c r="R178" s="27">
        <f t="shared" si="65"/>
        <v>0</v>
      </c>
      <c r="S178" s="26">
        <f t="shared" si="66"/>
        <v>157</v>
      </c>
      <c r="T178" s="25">
        <f t="shared" si="79"/>
        <v>0</v>
      </c>
    </row>
    <row r="179" spans="1:20" ht="12.75">
      <c r="A179" s="30">
        <f t="shared" si="67"/>
        <v>49126</v>
      </c>
      <c r="B179" s="29">
        <v>0</v>
      </c>
      <c r="C179" s="140"/>
      <c r="D179" s="141"/>
      <c r="E179" s="141"/>
      <c r="F179" s="142"/>
      <c r="G179" s="26">
        <f t="shared" si="68"/>
        <v>158</v>
      </c>
      <c r="H179" s="28">
        <f t="shared" si="69"/>
        <v>0</v>
      </c>
      <c r="I179" s="27">
        <f t="shared" si="70"/>
        <v>0</v>
      </c>
      <c r="J179" s="28">
        <f t="shared" si="71"/>
        <v>0</v>
      </c>
      <c r="K179" s="27">
        <f t="shared" si="72"/>
        <v>0</v>
      </c>
      <c r="L179" s="28">
        <f t="shared" si="73"/>
        <v>0</v>
      </c>
      <c r="M179" s="27">
        <f t="shared" si="74"/>
        <v>0</v>
      </c>
      <c r="N179" s="28">
        <f t="shared" si="75"/>
        <v>0</v>
      </c>
      <c r="O179" s="27">
        <f t="shared" si="76"/>
        <v>0</v>
      </c>
      <c r="P179" s="28">
        <f t="shared" si="77"/>
        <v>0</v>
      </c>
      <c r="Q179" s="27">
        <f t="shared" si="78"/>
        <v>0</v>
      </c>
      <c r="R179" s="27">
        <f t="shared" si="65"/>
        <v>0</v>
      </c>
      <c r="S179" s="26">
        <f t="shared" si="66"/>
        <v>158</v>
      </c>
      <c r="T179" s="25">
        <f t="shared" si="79"/>
        <v>0</v>
      </c>
    </row>
    <row r="180" spans="1:20" ht="12.75">
      <c r="A180" s="30">
        <f t="shared" si="67"/>
        <v>49157</v>
      </c>
      <c r="B180" s="29">
        <v>0</v>
      </c>
      <c r="C180" s="140"/>
      <c r="D180" s="141"/>
      <c r="E180" s="141"/>
      <c r="F180" s="142"/>
      <c r="G180" s="26">
        <f t="shared" si="68"/>
        <v>159</v>
      </c>
      <c r="H180" s="28">
        <f t="shared" si="69"/>
        <v>0</v>
      </c>
      <c r="I180" s="27">
        <f t="shared" si="70"/>
        <v>0</v>
      </c>
      <c r="J180" s="28">
        <f t="shared" si="71"/>
        <v>0</v>
      </c>
      <c r="K180" s="27">
        <f t="shared" si="72"/>
        <v>0</v>
      </c>
      <c r="L180" s="28">
        <f t="shared" si="73"/>
        <v>0</v>
      </c>
      <c r="M180" s="27">
        <f t="shared" si="74"/>
        <v>0</v>
      </c>
      <c r="N180" s="28">
        <f t="shared" si="75"/>
        <v>0</v>
      </c>
      <c r="O180" s="27">
        <f t="shared" si="76"/>
        <v>0</v>
      </c>
      <c r="P180" s="28">
        <f t="shared" si="77"/>
        <v>0</v>
      </c>
      <c r="Q180" s="27">
        <f t="shared" si="78"/>
        <v>0</v>
      </c>
      <c r="R180" s="27">
        <f t="shared" si="65"/>
        <v>0</v>
      </c>
      <c r="S180" s="26">
        <f t="shared" si="66"/>
        <v>159</v>
      </c>
      <c r="T180" s="25">
        <f t="shared" si="79"/>
        <v>0</v>
      </c>
    </row>
    <row r="181" spans="1:20" ht="12.75">
      <c r="A181" s="30">
        <f t="shared" si="67"/>
        <v>49188</v>
      </c>
      <c r="B181" s="29">
        <v>0</v>
      </c>
      <c r="C181" s="140"/>
      <c r="D181" s="141"/>
      <c r="E181" s="141"/>
      <c r="F181" s="142"/>
      <c r="G181" s="26">
        <f t="shared" si="68"/>
        <v>160</v>
      </c>
      <c r="H181" s="28">
        <f t="shared" si="69"/>
        <v>0</v>
      </c>
      <c r="I181" s="27">
        <f t="shared" si="70"/>
        <v>0</v>
      </c>
      <c r="J181" s="28">
        <f t="shared" si="71"/>
        <v>0</v>
      </c>
      <c r="K181" s="27">
        <f t="shared" si="72"/>
        <v>0</v>
      </c>
      <c r="L181" s="28">
        <f t="shared" si="73"/>
        <v>0</v>
      </c>
      <c r="M181" s="27">
        <f t="shared" si="74"/>
        <v>0</v>
      </c>
      <c r="N181" s="28">
        <f t="shared" si="75"/>
        <v>0</v>
      </c>
      <c r="O181" s="27">
        <f t="shared" si="76"/>
        <v>0</v>
      </c>
      <c r="P181" s="28">
        <f t="shared" si="77"/>
        <v>0</v>
      </c>
      <c r="Q181" s="27">
        <f t="shared" si="78"/>
        <v>0</v>
      </c>
      <c r="R181" s="27">
        <f aca="true" t="shared" si="80" ref="R181:R201">Q181+O181+M181+K181+I181</f>
        <v>0</v>
      </c>
      <c r="S181" s="26">
        <f aca="true" t="shared" si="81" ref="S181:S201">$G181</f>
        <v>160</v>
      </c>
      <c r="T181" s="25">
        <f t="shared" si="79"/>
        <v>0</v>
      </c>
    </row>
    <row r="182" spans="1:20" ht="12.75">
      <c r="A182" s="30">
        <f aca="true" t="shared" si="82" ref="A182:A201">DATE($B$15,MONTH(DATEVALUE("1/"&amp;($A$15)&amp;"/2000"))+G182,1)</f>
        <v>49218</v>
      </c>
      <c r="B182" s="29">
        <v>0</v>
      </c>
      <c r="C182" s="140"/>
      <c r="D182" s="141"/>
      <c r="E182" s="141"/>
      <c r="F182" s="142"/>
      <c r="G182" s="26">
        <f aca="true" t="shared" si="83" ref="G182:G201">G181+1</f>
        <v>161</v>
      </c>
      <c r="H182" s="28">
        <f aca="true" t="shared" si="84" ref="H182:H201">IF(H$19="Y",MIN($H$18,I181+IF($H$16&lt;G182,$H$17/12,$H$15/12)*I181),MIN($H$18+$N$6+$B182,I181+IF($H$16&lt;G182,$H$17/12,$H$15/12)*I181))</f>
        <v>0</v>
      </c>
      <c r="I182" s="27">
        <f aca="true" t="shared" si="85" ref="I182:I201">I181+IF($H$16&lt;G182,$H$17/12,$H$15/12)*I181-H182</f>
        <v>0</v>
      </c>
      <c r="J182" s="28">
        <f aca="true" t="shared" si="86" ref="J182:J201">IF(J$19="Y",MIN($J$18,K181+IF($J$16&lt;G182,$J$17/12,$J$15/12)*K181),MIN($J$18+$N$6+$H$18-H182+B182,K181+IF($J$16&lt;G182,$J$17/12,$J$15/12)*K181))</f>
        <v>0</v>
      </c>
      <c r="K182" s="27">
        <f aca="true" t="shared" si="87" ref="K182:K201">K181+IF($J$16&lt;G182,$J$17/12,$J$15/12)*K181-J182</f>
        <v>0</v>
      </c>
      <c r="L182" s="28">
        <f aca="true" t="shared" si="88" ref="L182:L201">IF(L$19="Y",MIN($L$18,M181+IF($L$16&lt;G182,$L$17/12,$L$15/12)*M181),MIN($L$18+$N$6+$H$18+$J$18-H182-J182+B182,M181+IF($L$16&lt;G182,$L$17/12,$L$15/12)*M181))</f>
        <v>0</v>
      </c>
      <c r="M182" s="27">
        <f aca="true" t="shared" si="89" ref="M182:M201">M181+IF($L$16&lt;G182,$L$17/12,$L$15/12)*M181-L182</f>
        <v>0</v>
      </c>
      <c r="N182" s="28">
        <f aca="true" t="shared" si="90" ref="N182:N201">IF(N$19="Y",MIN($N$18,O181+IF($N$16&lt;G182,$N$17/12,$N$15/12)*O181),MIN($N$18+$N$6+$H$18+$J$18+$L$18-H182-J182-L182+B182,O181+IF($N$16&lt;G182,$N$17/12,$N$15/12)*O181))</f>
        <v>0</v>
      </c>
      <c r="O182" s="27">
        <f aca="true" t="shared" si="91" ref="O182:O201">O181+IF($N$16&lt;G182,$N$17/12,$N$15/12)*O181-N182</f>
        <v>0</v>
      </c>
      <c r="P182" s="28">
        <f aca="true" t="shared" si="92" ref="P182:P201">IF(P$19="Y",MIN($P$18,Q181+IF($P$16&lt;G182,$P$17/12,$P$15/12)*Q181),MIN($P$18+$N$6+$H$18+$J$18+$L$18+$N$18-H182-J182-L182-N182+B182,Q181+IF($P$16&lt;G182,$P$17/12,$P$15/12)*Q181))</f>
        <v>0</v>
      </c>
      <c r="Q182" s="27">
        <f aca="true" t="shared" si="93" ref="Q182:Q201">Q181+IF($P$16&lt;G182,$P$17/12,$P$15/12)*Q181-P182</f>
        <v>0</v>
      </c>
      <c r="R182" s="27">
        <f t="shared" si="80"/>
        <v>0</v>
      </c>
      <c r="S182" s="26">
        <f t="shared" si="81"/>
        <v>161</v>
      </c>
      <c r="T182" s="25">
        <f aca="true" t="shared" si="94" ref="T182:T201">IF(H183+J183+L183+N183+P183&lt;1,0,$D$2-H182-J182-L182-N182-P182+B182)</f>
        <v>0</v>
      </c>
    </row>
    <row r="183" spans="1:20" ht="12.75">
      <c r="A183" s="30">
        <f t="shared" si="82"/>
        <v>49249</v>
      </c>
      <c r="B183" s="29">
        <v>0</v>
      </c>
      <c r="C183" s="140"/>
      <c r="D183" s="141"/>
      <c r="E183" s="141"/>
      <c r="F183" s="142"/>
      <c r="G183" s="26">
        <f t="shared" si="83"/>
        <v>162</v>
      </c>
      <c r="H183" s="28">
        <f t="shared" si="84"/>
        <v>0</v>
      </c>
      <c r="I183" s="27">
        <f t="shared" si="85"/>
        <v>0</v>
      </c>
      <c r="J183" s="28">
        <f t="shared" si="86"/>
        <v>0</v>
      </c>
      <c r="K183" s="27">
        <f t="shared" si="87"/>
        <v>0</v>
      </c>
      <c r="L183" s="28">
        <f t="shared" si="88"/>
        <v>0</v>
      </c>
      <c r="M183" s="27">
        <f t="shared" si="89"/>
        <v>0</v>
      </c>
      <c r="N183" s="28">
        <f t="shared" si="90"/>
        <v>0</v>
      </c>
      <c r="O183" s="27">
        <f t="shared" si="91"/>
        <v>0</v>
      </c>
      <c r="P183" s="28">
        <f t="shared" si="92"/>
        <v>0</v>
      </c>
      <c r="Q183" s="27">
        <f t="shared" si="93"/>
        <v>0</v>
      </c>
      <c r="R183" s="27">
        <f t="shared" si="80"/>
        <v>0</v>
      </c>
      <c r="S183" s="26">
        <f t="shared" si="81"/>
        <v>162</v>
      </c>
      <c r="T183" s="25">
        <f t="shared" si="94"/>
        <v>0</v>
      </c>
    </row>
    <row r="184" spans="1:20" ht="12.75">
      <c r="A184" s="30">
        <f t="shared" si="82"/>
        <v>49279</v>
      </c>
      <c r="B184" s="29">
        <v>0</v>
      </c>
      <c r="C184" s="140"/>
      <c r="D184" s="141"/>
      <c r="E184" s="141"/>
      <c r="F184" s="142"/>
      <c r="G184" s="26">
        <f t="shared" si="83"/>
        <v>163</v>
      </c>
      <c r="H184" s="28">
        <f t="shared" si="84"/>
        <v>0</v>
      </c>
      <c r="I184" s="27">
        <f t="shared" si="85"/>
        <v>0</v>
      </c>
      <c r="J184" s="28">
        <f t="shared" si="86"/>
        <v>0</v>
      </c>
      <c r="K184" s="27">
        <f t="shared" si="87"/>
        <v>0</v>
      </c>
      <c r="L184" s="28">
        <f t="shared" si="88"/>
        <v>0</v>
      </c>
      <c r="M184" s="27">
        <f t="shared" si="89"/>
        <v>0</v>
      </c>
      <c r="N184" s="28">
        <f t="shared" si="90"/>
        <v>0</v>
      </c>
      <c r="O184" s="27">
        <f t="shared" si="91"/>
        <v>0</v>
      </c>
      <c r="P184" s="28">
        <f t="shared" si="92"/>
        <v>0</v>
      </c>
      <c r="Q184" s="27">
        <f t="shared" si="93"/>
        <v>0</v>
      </c>
      <c r="R184" s="27">
        <f t="shared" si="80"/>
        <v>0</v>
      </c>
      <c r="S184" s="26">
        <f t="shared" si="81"/>
        <v>163</v>
      </c>
      <c r="T184" s="25">
        <f t="shared" si="94"/>
        <v>0</v>
      </c>
    </row>
    <row r="185" spans="1:20" ht="12.75">
      <c r="A185" s="30">
        <f t="shared" si="82"/>
        <v>49310</v>
      </c>
      <c r="B185" s="29">
        <v>0</v>
      </c>
      <c r="C185" s="140"/>
      <c r="D185" s="141"/>
      <c r="E185" s="141"/>
      <c r="F185" s="142"/>
      <c r="G185" s="26">
        <f t="shared" si="83"/>
        <v>164</v>
      </c>
      <c r="H185" s="28">
        <f t="shared" si="84"/>
        <v>0</v>
      </c>
      <c r="I185" s="27">
        <f t="shared" si="85"/>
        <v>0</v>
      </c>
      <c r="J185" s="28">
        <f t="shared" si="86"/>
        <v>0</v>
      </c>
      <c r="K185" s="27">
        <f t="shared" si="87"/>
        <v>0</v>
      </c>
      <c r="L185" s="28">
        <f t="shared" si="88"/>
        <v>0</v>
      </c>
      <c r="M185" s="27">
        <f t="shared" si="89"/>
        <v>0</v>
      </c>
      <c r="N185" s="28">
        <f t="shared" si="90"/>
        <v>0</v>
      </c>
      <c r="O185" s="27">
        <f t="shared" si="91"/>
        <v>0</v>
      </c>
      <c r="P185" s="28">
        <f t="shared" si="92"/>
        <v>0</v>
      </c>
      <c r="Q185" s="27">
        <f t="shared" si="93"/>
        <v>0</v>
      </c>
      <c r="R185" s="27">
        <f t="shared" si="80"/>
        <v>0</v>
      </c>
      <c r="S185" s="26">
        <f t="shared" si="81"/>
        <v>164</v>
      </c>
      <c r="T185" s="25">
        <f t="shared" si="94"/>
        <v>0</v>
      </c>
    </row>
    <row r="186" spans="1:20" ht="12.75">
      <c r="A186" s="30">
        <f t="shared" si="82"/>
        <v>49341</v>
      </c>
      <c r="B186" s="29">
        <v>0</v>
      </c>
      <c r="C186" s="140"/>
      <c r="D186" s="141"/>
      <c r="E186" s="141"/>
      <c r="F186" s="142"/>
      <c r="G186" s="26">
        <f t="shared" si="83"/>
        <v>165</v>
      </c>
      <c r="H186" s="28">
        <f t="shared" si="84"/>
        <v>0</v>
      </c>
      <c r="I186" s="27">
        <f t="shared" si="85"/>
        <v>0</v>
      </c>
      <c r="J186" s="28">
        <f t="shared" si="86"/>
        <v>0</v>
      </c>
      <c r="K186" s="27">
        <f t="shared" si="87"/>
        <v>0</v>
      </c>
      <c r="L186" s="28">
        <f t="shared" si="88"/>
        <v>0</v>
      </c>
      <c r="M186" s="27">
        <f t="shared" si="89"/>
        <v>0</v>
      </c>
      <c r="N186" s="28">
        <f t="shared" si="90"/>
        <v>0</v>
      </c>
      <c r="O186" s="27">
        <f t="shared" si="91"/>
        <v>0</v>
      </c>
      <c r="P186" s="28">
        <f t="shared" si="92"/>
        <v>0</v>
      </c>
      <c r="Q186" s="27">
        <f t="shared" si="93"/>
        <v>0</v>
      </c>
      <c r="R186" s="27">
        <f t="shared" si="80"/>
        <v>0</v>
      </c>
      <c r="S186" s="26">
        <f t="shared" si="81"/>
        <v>165</v>
      </c>
      <c r="T186" s="25">
        <f t="shared" si="94"/>
        <v>0</v>
      </c>
    </row>
    <row r="187" spans="1:20" ht="12.75">
      <c r="A187" s="30">
        <f t="shared" si="82"/>
        <v>49369</v>
      </c>
      <c r="B187" s="29">
        <v>0</v>
      </c>
      <c r="C187" s="140"/>
      <c r="D187" s="141"/>
      <c r="E187" s="141"/>
      <c r="F187" s="142"/>
      <c r="G187" s="26">
        <f t="shared" si="83"/>
        <v>166</v>
      </c>
      <c r="H187" s="28">
        <f t="shared" si="84"/>
        <v>0</v>
      </c>
      <c r="I187" s="27">
        <f t="shared" si="85"/>
        <v>0</v>
      </c>
      <c r="J187" s="28">
        <f t="shared" si="86"/>
        <v>0</v>
      </c>
      <c r="K187" s="27">
        <f t="shared" si="87"/>
        <v>0</v>
      </c>
      <c r="L187" s="28">
        <f t="shared" si="88"/>
        <v>0</v>
      </c>
      <c r="M187" s="27">
        <f t="shared" si="89"/>
        <v>0</v>
      </c>
      <c r="N187" s="28">
        <f t="shared" si="90"/>
        <v>0</v>
      </c>
      <c r="O187" s="27">
        <f t="shared" si="91"/>
        <v>0</v>
      </c>
      <c r="P187" s="28">
        <f t="shared" si="92"/>
        <v>0</v>
      </c>
      <c r="Q187" s="27">
        <f t="shared" si="93"/>
        <v>0</v>
      </c>
      <c r="R187" s="27">
        <f t="shared" si="80"/>
        <v>0</v>
      </c>
      <c r="S187" s="26">
        <f t="shared" si="81"/>
        <v>166</v>
      </c>
      <c r="T187" s="25">
        <f t="shared" si="94"/>
        <v>0</v>
      </c>
    </row>
    <row r="188" spans="1:20" ht="12.75">
      <c r="A188" s="30">
        <f t="shared" si="82"/>
        <v>49400</v>
      </c>
      <c r="B188" s="29">
        <v>0</v>
      </c>
      <c r="C188" s="140"/>
      <c r="D188" s="141"/>
      <c r="E188" s="141"/>
      <c r="F188" s="142"/>
      <c r="G188" s="26">
        <f t="shared" si="83"/>
        <v>167</v>
      </c>
      <c r="H188" s="28">
        <f t="shared" si="84"/>
        <v>0</v>
      </c>
      <c r="I188" s="27">
        <f t="shared" si="85"/>
        <v>0</v>
      </c>
      <c r="J188" s="28">
        <f t="shared" si="86"/>
        <v>0</v>
      </c>
      <c r="K188" s="27">
        <f t="shared" si="87"/>
        <v>0</v>
      </c>
      <c r="L188" s="28">
        <f t="shared" si="88"/>
        <v>0</v>
      </c>
      <c r="M188" s="27">
        <f t="shared" si="89"/>
        <v>0</v>
      </c>
      <c r="N188" s="28">
        <f t="shared" si="90"/>
        <v>0</v>
      </c>
      <c r="O188" s="27">
        <f t="shared" si="91"/>
        <v>0</v>
      </c>
      <c r="P188" s="28">
        <f t="shared" si="92"/>
        <v>0</v>
      </c>
      <c r="Q188" s="27">
        <f t="shared" si="93"/>
        <v>0</v>
      </c>
      <c r="R188" s="27">
        <f t="shared" si="80"/>
        <v>0</v>
      </c>
      <c r="S188" s="26">
        <f t="shared" si="81"/>
        <v>167</v>
      </c>
      <c r="T188" s="25">
        <f t="shared" si="94"/>
        <v>0</v>
      </c>
    </row>
    <row r="189" spans="1:20" ht="12.75">
      <c r="A189" s="30">
        <f t="shared" si="82"/>
        <v>49430</v>
      </c>
      <c r="B189" s="29">
        <v>0</v>
      </c>
      <c r="C189" s="140"/>
      <c r="D189" s="141"/>
      <c r="E189" s="141"/>
      <c r="F189" s="142"/>
      <c r="G189" s="26">
        <f t="shared" si="83"/>
        <v>168</v>
      </c>
      <c r="H189" s="28">
        <f t="shared" si="84"/>
        <v>0</v>
      </c>
      <c r="I189" s="27">
        <f t="shared" si="85"/>
        <v>0</v>
      </c>
      <c r="J189" s="28">
        <f t="shared" si="86"/>
        <v>0</v>
      </c>
      <c r="K189" s="27">
        <f t="shared" si="87"/>
        <v>0</v>
      </c>
      <c r="L189" s="28">
        <f t="shared" si="88"/>
        <v>0</v>
      </c>
      <c r="M189" s="27">
        <f t="shared" si="89"/>
        <v>0</v>
      </c>
      <c r="N189" s="28">
        <f t="shared" si="90"/>
        <v>0</v>
      </c>
      <c r="O189" s="27">
        <f t="shared" si="91"/>
        <v>0</v>
      </c>
      <c r="P189" s="28">
        <f t="shared" si="92"/>
        <v>0</v>
      </c>
      <c r="Q189" s="27">
        <f t="shared" si="93"/>
        <v>0</v>
      </c>
      <c r="R189" s="27">
        <f t="shared" si="80"/>
        <v>0</v>
      </c>
      <c r="S189" s="26">
        <f t="shared" si="81"/>
        <v>168</v>
      </c>
      <c r="T189" s="25">
        <f t="shared" si="94"/>
        <v>0</v>
      </c>
    </row>
    <row r="190" spans="1:20" ht="12.75">
      <c r="A190" s="30">
        <f t="shared" si="82"/>
        <v>49461</v>
      </c>
      <c r="B190" s="29">
        <v>0</v>
      </c>
      <c r="C190" s="140"/>
      <c r="D190" s="141"/>
      <c r="E190" s="141"/>
      <c r="F190" s="142"/>
      <c r="G190" s="26">
        <f t="shared" si="83"/>
        <v>169</v>
      </c>
      <c r="H190" s="28">
        <f t="shared" si="84"/>
        <v>0</v>
      </c>
      <c r="I190" s="27">
        <f t="shared" si="85"/>
        <v>0</v>
      </c>
      <c r="J190" s="28">
        <f t="shared" si="86"/>
        <v>0</v>
      </c>
      <c r="K190" s="27">
        <f t="shared" si="87"/>
        <v>0</v>
      </c>
      <c r="L190" s="28">
        <f t="shared" si="88"/>
        <v>0</v>
      </c>
      <c r="M190" s="27">
        <f t="shared" si="89"/>
        <v>0</v>
      </c>
      <c r="N190" s="28">
        <f t="shared" si="90"/>
        <v>0</v>
      </c>
      <c r="O190" s="27">
        <f t="shared" si="91"/>
        <v>0</v>
      </c>
      <c r="P190" s="28">
        <f t="shared" si="92"/>
        <v>0</v>
      </c>
      <c r="Q190" s="27">
        <f t="shared" si="93"/>
        <v>0</v>
      </c>
      <c r="R190" s="27">
        <f t="shared" si="80"/>
        <v>0</v>
      </c>
      <c r="S190" s="26">
        <f t="shared" si="81"/>
        <v>169</v>
      </c>
      <c r="T190" s="25">
        <f t="shared" si="94"/>
        <v>0</v>
      </c>
    </row>
    <row r="191" spans="1:20" ht="12.75">
      <c r="A191" s="30">
        <f t="shared" si="82"/>
        <v>49491</v>
      </c>
      <c r="B191" s="29">
        <v>0</v>
      </c>
      <c r="C191" s="140"/>
      <c r="D191" s="141"/>
      <c r="E191" s="141"/>
      <c r="F191" s="142"/>
      <c r="G191" s="26">
        <f t="shared" si="83"/>
        <v>170</v>
      </c>
      <c r="H191" s="28">
        <f t="shared" si="84"/>
        <v>0</v>
      </c>
      <c r="I191" s="27">
        <f t="shared" si="85"/>
        <v>0</v>
      </c>
      <c r="J191" s="28">
        <f t="shared" si="86"/>
        <v>0</v>
      </c>
      <c r="K191" s="27">
        <f t="shared" si="87"/>
        <v>0</v>
      </c>
      <c r="L191" s="28">
        <f t="shared" si="88"/>
        <v>0</v>
      </c>
      <c r="M191" s="27">
        <f t="shared" si="89"/>
        <v>0</v>
      </c>
      <c r="N191" s="28">
        <f t="shared" si="90"/>
        <v>0</v>
      </c>
      <c r="O191" s="27">
        <f t="shared" si="91"/>
        <v>0</v>
      </c>
      <c r="P191" s="28">
        <f t="shared" si="92"/>
        <v>0</v>
      </c>
      <c r="Q191" s="27">
        <f t="shared" si="93"/>
        <v>0</v>
      </c>
      <c r="R191" s="27">
        <f t="shared" si="80"/>
        <v>0</v>
      </c>
      <c r="S191" s="26">
        <f t="shared" si="81"/>
        <v>170</v>
      </c>
      <c r="T191" s="25">
        <f t="shared" si="94"/>
        <v>0</v>
      </c>
    </row>
    <row r="192" spans="1:20" ht="12.75">
      <c r="A192" s="30">
        <f t="shared" si="82"/>
        <v>49522</v>
      </c>
      <c r="B192" s="29">
        <v>0</v>
      </c>
      <c r="C192" s="140"/>
      <c r="D192" s="141"/>
      <c r="E192" s="141"/>
      <c r="F192" s="142"/>
      <c r="G192" s="26">
        <f t="shared" si="83"/>
        <v>171</v>
      </c>
      <c r="H192" s="28">
        <f t="shared" si="84"/>
        <v>0</v>
      </c>
      <c r="I192" s="27">
        <f t="shared" si="85"/>
        <v>0</v>
      </c>
      <c r="J192" s="28">
        <f t="shared" si="86"/>
        <v>0</v>
      </c>
      <c r="K192" s="27">
        <f t="shared" si="87"/>
        <v>0</v>
      </c>
      <c r="L192" s="28">
        <f t="shared" si="88"/>
        <v>0</v>
      </c>
      <c r="M192" s="27">
        <f t="shared" si="89"/>
        <v>0</v>
      </c>
      <c r="N192" s="28">
        <f t="shared" si="90"/>
        <v>0</v>
      </c>
      <c r="O192" s="27">
        <f t="shared" si="91"/>
        <v>0</v>
      </c>
      <c r="P192" s="28">
        <f t="shared" si="92"/>
        <v>0</v>
      </c>
      <c r="Q192" s="27">
        <f t="shared" si="93"/>
        <v>0</v>
      </c>
      <c r="R192" s="27">
        <f t="shared" si="80"/>
        <v>0</v>
      </c>
      <c r="S192" s="26">
        <f t="shared" si="81"/>
        <v>171</v>
      </c>
      <c r="T192" s="25">
        <f t="shared" si="94"/>
        <v>0</v>
      </c>
    </row>
    <row r="193" spans="1:20" ht="12.75">
      <c r="A193" s="30">
        <f t="shared" si="82"/>
        <v>49553</v>
      </c>
      <c r="B193" s="29">
        <v>0</v>
      </c>
      <c r="C193" s="140"/>
      <c r="D193" s="141"/>
      <c r="E193" s="141"/>
      <c r="F193" s="142"/>
      <c r="G193" s="26">
        <f t="shared" si="83"/>
        <v>172</v>
      </c>
      <c r="H193" s="28">
        <f t="shared" si="84"/>
        <v>0</v>
      </c>
      <c r="I193" s="27">
        <f t="shared" si="85"/>
        <v>0</v>
      </c>
      <c r="J193" s="28">
        <f t="shared" si="86"/>
        <v>0</v>
      </c>
      <c r="K193" s="27">
        <f t="shared" si="87"/>
        <v>0</v>
      </c>
      <c r="L193" s="28">
        <f t="shared" si="88"/>
        <v>0</v>
      </c>
      <c r="M193" s="27">
        <f t="shared" si="89"/>
        <v>0</v>
      </c>
      <c r="N193" s="28">
        <f t="shared" si="90"/>
        <v>0</v>
      </c>
      <c r="O193" s="27">
        <f t="shared" si="91"/>
        <v>0</v>
      </c>
      <c r="P193" s="28">
        <f t="shared" si="92"/>
        <v>0</v>
      </c>
      <c r="Q193" s="27">
        <f t="shared" si="93"/>
        <v>0</v>
      </c>
      <c r="R193" s="27">
        <f t="shared" si="80"/>
        <v>0</v>
      </c>
      <c r="S193" s="26">
        <f t="shared" si="81"/>
        <v>172</v>
      </c>
      <c r="T193" s="25">
        <f t="shared" si="94"/>
        <v>0</v>
      </c>
    </row>
    <row r="194" spans="1:20" ht="12.75">
      <c r="A194" s="30">
        <f t="shared" si="82"/>
        <v>49583</v>
      </c>
      <c r="B194" s="29">
        <v>0</v>
      </c>
      <c r="C194" s="140"/>
      <c r="D194" s="141"/>
      <c r="E194" s="141"/>
      <c r="F194" s="142"/>
      <c r="G194" s="26">
        <f t="shared" si="83"/>
        <v>173</v>
      </c>
      <c r="H194" s="28">
        <f t="shared" si="84"/>
        <v>0</v>
      </c>
      <c r="I194" s="27">
        <f t="shared" si="85"/>
        <v>0</v>
      </c>
      <c r="J194" s="28">
        <f t="shared" si="86"/>
        <v>0</v>
      </c>
      <c r="K194" s="27">
        <f t="shared" si="87"/>
        <v>0</v>
      </c>
      <c r="L194" s="28">
        <f t="shared" si="88"/>
        <v>0</v>
      </c>
      <c r="M194" s="27">
        <f t="shared" si="89"/>
        <v>0</v>
      </c>
      <c r="N194" s="28">
        <f t="shared" si="90"/>
        <v>0</v>
      </c>
      <c r="O194" s="27">
        <f t="shared" si="91"/>
        <v>0</v>
      </c>
      <c r="P194" s="28">
        <f t="shared" si="92"/>
        <v>0</v>
      </c>
      <c r="Q194" s="27">
        <f t="shared" si="93"/>
        <v>0</v>
      </c>
      <c r="R194" s="27">
        <f t="shared" si="80"/>
        <v>0</v>
      </c>
      <c r="S194" s="26">
        <f t="shared" si="81"/>
        <v>173</v>
      </c>
      <c r="T194" s="25">
        <f t="shared" si="94"/>
        <v>0</v>
      </c>
    </row>
    <row r="195" spans="1:20" ht="12.75">
      <c r="A195" s="30">
        <f t="shared" si="82"/>
        <v>49614</v>
      </c>
      <c r="B195" s="29">
        <v>0</v>
      </c>
      <c r="C195" s="140"/>
      <c r="D195" s="141"/>
      <c r="E195" s="141"/>
      <c r="F195" s="142"/>
      <c r="G195" s="26">
        <f t="shared" si="83"/>
        <v>174</v>
      </c>
      <c r="H195" s="28">
        <f t="shared" si="84"/>
        <v>0</v>
      </c>
      <c r="I195" s="27">
        <f t="shared" si="85"/>
        <v>0</v>
      </c>
      <c r="J195" s="28">
        <f t="shared" si="86"/>
        <v>0</v>
      </c>
      <c r="K195" s="27">
        <f t="shared" si="87"/>
        <v>0</v>
      </c>
      <c r="L195" s="28">
        <f t="shared" si="88"/>
        <v>0</v>
      </c>
      <c r="M195" s="27">
        <f t="shared" si="89"/>
        <v>0</v>
      </c>
      <c r="N195" s="28">
        <f t="shared" si="90"/>
        <v>0</v>
      </c>
      <c r="O195" s="27">
        <f t="shared" si="91"/>
        <v>0</v>
      </c>
      <c r="P195" s="28">
        <f t="shared" si="92"/>
        <v>0</v>
      </c>
      <c r="Q195" s="27">
        <f t="shared" si="93"/>
        <v>0</v>
      </c>
      <c r="R195" s="27">
        <f t="shared" si="80"/>
        <v>0</v>
      </c>
      <c r="S195" s="26">
        <f t="shared" si="81"/>
        <v>174</v>
      </c>
      <c r="T195" s="25">
        <f t="shared" si="94"/>
        <v>0</v>
      </c>
    </row>
    <row r="196" spans="1:20" ht="12.75">
      <c r="A196" s="30">
        <f t="shared" si="82"/>
        <v>49644</v>
      </c>
      <c r="B196" s="29">
        <v>0</v>
      </c>
      <c r="C196" s="140"/>
      <c r="D196" s="141"/>
      <c r="E196" s="141"/>
      <c r="F196" s="142"/>
      <c r="G196" s="26">
        <f t="shared" si="83"/>
        <v>175</v>
      </c>
      <c r="H196" s="28">
        <f t="shared" si="84"/>
        <v>0</v>
      </c>
      <c r="I196" s="27">
        <f t="shared" si="85"/>
        <v>0</v>
      </c>
      <c r="J196" s="28">
        <f t="shared" si="86"/>
        <v>0</v>
      </c>
      <c r="K196" s="27">
        <f t="shared" si="87"/>
        <v>0</v>
      </c>
      <c r="L196" s="28">
        <f t="shared" si="88"/>
        <v>0</v>
      </c>
      <c r="M196" s="27">
        <f t="shared" si="89"/>
        <v>0</v>
      </c>
      <c r="N196" s="28">
        <f t="shared" si="90"/>
        <v>0</v>
      </c>
      <c r="O196" s="27">
        <f t="shared" si="91"/>
        <v>0</v>
      </c>
      <c r="P196" s="28">
        <f t="shared" si="92"/>
        <v>0</v>
      </c>
      <c r="Q196" s="27">
        <f t="shared" si="93"/>
        <v>0</v>
      </c>
      <c r="R196" s="27">
        <f t="shared" si="80"/>
        <v>0</v>
      </c>
      <c r="S196" s="26">
        <f t="shared" si="81"/>
        <v>175</v>
      </c>
      <c r="T196" s="25">
        <f t="shared" si="94"/>
        <v>0</v>
      </c>
    </row>
    <row r="197" spans="1:20" ht="12.75">
      <c r="A197" s="30">
        <f t="shared" si="82"/>
        <v>49675</v>
      </c>
      <c r="B197" s="29">
        <v>0</v>
      </c>
      <c r="C197" s="140"/>
      <c r="D197" s="141"/>
      <c r="E197" s="141"/>
      <c r="F197" s="142"/>
      <c r="G197" s="26">
        <f t="shared" si="83"/>
        <v>176</v>
      </c>
      <c r="H197" s="28">
        <f t="shared" si="84"/>
        <v>0</v>
      </c>
      <c r="I197" s="27">
        <f t="shared" si="85"/>
        <v>0</v>
      </c>
      <c r="J197" s="28">
        <f t="shared" si="86"/>
        <v>0</v>
      </c>
      <c r="K197" s="27">
        <f t="shared" si="87"/>
        <v>0</v>
      </c>
      <c r="L197" s="28">
        <f t="shared" si="88"/>
        <v>0</v>
      </c>
      <c r="M197" s="27">
        <f t="shared" si="89"/>
        <v>0</v>
      </c>
      <c r="N197" s="28">
        <f t="shared" si="90"/>
        <v>0</v>
      </c>
      <c r="O197" s="27">
        <f t="shared" si="91"/>
        <v>0</v>
      </c>
      <c r="P197" s="28">
        <f t="shared" si="92"/>
        <v>0</v>
      </c>
      <c r="Q197" s="27">
        <f t="shared" si="93"/>
        <v>0</v>
      </c>
      <c r="R197" s="27">
        <f t="shared" si="80"/>
        <v>0</v>
      </c>
      <c r="S197" s="26">
        <f t="shared" si="81"/>
        <v>176</v>
      </c>
      <c r="T197" s="25">
        <f t="shared" si="94"/>
        <v>0</v>
      </c>
    </row>
    <row r="198" spans="1:20" ht="12.75">
      <c r="A198" s="30">
        <f t="shared" si="82"/>
        <v>49706</v>
      </c>
      <c r="B198" s="29">
        <v>0</v>
      </c>
      <c r="C198" s="140"/>
      <c r="D198" s="141"/>
      <c r="E198" s="141"/>
      <c r="F198" s="142"/>
      <c r="G198" s="26">
        <f t="shared" si="83"/>
        <v>177</v>
      </c>
      <c r="H198" s="28">
        <f t="shared" si="84"/>
        <v>0</v>
      </c>
      <c r="I198" s="27">
        <f t="shared" si="85"/>
        <v>0</v>
      </c>
      <c r="J198" s="28">
        <f t="shared" si="86"/>
        <v>0</v>
      </c>
      <c r="K198" s="27">
        <f t="shared" si="87"/>
        <v>0</v>
      </c>
      <c r="L198" s="28">
        <f t="shared" si="88"/>
        <v>0</v>
      </c>
      <c r="M198" s="27">
        <f t="shared" si="89"/>
        <v>0</v>
      </c>
      <c r="N198" s="28">
        <f t="shared" si="90"/>
        <v>0</v>
      </c>
      <c r="O198" s="27">
        <f t="shared" si="91"/>
        <v>0</v>
      </c>
      <c r="P198" s="28">
        <f t="shared" si="92"/>
        <v>0</v>
      </c>
      <c r="Q198" s="27">
        <f t="shared" si="93"/>
        <v>0</v>
      </c>
      <c r="R198" s="27">
        <f t="shared" si="80"/>
        <v>0</v>
      </c>
      <c r="S198" s="26">
        <f t="shared" si="81"/>
        <v>177</v>
      </c>
      <c r="T198" s="25">
        <f t="shared" si="94"/>
        <v>0</v>
      </c>
    </row>
    <row r="199" spans="1:20" ht="12.75">
      <c r="A199" s="30">
        <f t="shared" si="82"/>
        <v>49735</v>
      </c>
      <c r="B199" s="29">
        <v>0</v>
      </c>
      <c r="C199" s="140"/>
      <c r="D199" s="141"/>
      <c r="E199" s="141"/>
      <c r="F199" s="142"/>
      <c r="G199" s="26">
        <f t="shared" si="83"/>
        <v>178</v>
      </c>
      <c r="H199" s="28">
        <f t="shared" si="84"/>
        <v>0</v>
      </c>
      <c r="I199" s="27">
        <f t="shared" si="85"/>
        <v>0</v>
      </c>
      <c r="J199" s="28">
        <f t="shared" si="86"/>
        <v>0</v>
      </c>
      <c r="K199" s="27">
        <f t="shared" si="87"/>
        <v>0</v>
      </c>
      <c r="L199" s="28">
        <f t="shared" si="88"/>
        <v>0</v>
      </c>
      <c r="M199" s="27">
        <f t="shared" si="89"/>
        <v>0</v>
      </c>
      <c r="N199" s="28">
        <f t="shared" si="90"/>
        <v>0</v>
      </c>
      <c r="O199" s="27">
        <f t="shared" si="91"/>
        <v>0</v>
      </c>
      <c r="P199" s="28">
        <f t="shared" si="92"/>
        <v>0</v>
      </c>
      <c r="Q199" s="27">
        <f t="shared" si="93"/>
        <v>0</v>
      </c>
      <c r="R199" s="27">
        <f t="shared" si="80"/>
        <v>0</v>
      </c>
      <c r="S199" s="26">
        <f t="shared" si="81"/>
        <v>178</v>
      </c>
      <c r="T199" s="25">
        <f t="shared" si="94"/>
        <v>0</v>
      </c>
    </row>
    <row r="200" spans="1:20" ht="12.75">
      <c r="A200" s="30">
        <f t="shared" si="82"/>
        <v>49766</v>
      </c>
      <c r="B200" s="29">
        <v>0</v>
      </c>
      <c r="C200" s="140"/>
      <c r="D200" s="141"/>
      <c r="E200" s="141"/>
      <c r="F200" s="142"/>
      <c r="G200" s="26">
        <f t="shared" si="83"/>
        <v>179</v>
      </c>
      <c r="H200" s="28">
        <f t="shared" si="84"/>
        <v>0</v>
      </c>
      <c r="I200" s="27">
        <f t="shared" si="85"/>
        <v>0</v>
      </c>
      <c r="J200" s="28">
        <f t="shared" si="86"/>
        <v>0</v>
      </c>
      <c r="K200" s="27">
        <f t="shared" si="87"/>
        <v>0</v>
      </c>
      <c r="L200" s="28">
        <f t="shared" si="88"/>
        <v>0</v>
      </c>
      <c r="M200" s="27">
        <f t="shared" si="89"/>
        <v>0</v>
      </c>
      <c r="N200" s="28">
        <f t="shared" si="90"/>
        <v>0</v>
      </c>
      <c r="O200" s="27">
        <f t="shared" si="91"/>
        <v>0</v>
      </c>
      <c r="P200" s="28">
        <f t="shared" si="92"/>
        <v>0</v>
      </c>
      <c r="Q200" s="27">
        <f t="shared" si="93"/>
        <v>0</v>
      </c>
      <c r="R200" s="27">
        <f t="shared" si="80"/>
        <v>0</v>
      </c>
      <c r="S200" s="26">
        <f t="shared" si="81"/>
        <v>179</v>
      </c>
      <c r="T200" s="25">
        <f t="shared" si="94"/>
        <v>0</v>
      </c>
    </row>
    <row r="201" spans="1:20" ht="12.75">
      <c r="A201" s="30">
        <f t="shared" si="82"/>
        <v>49796</v>
      </c>
      <c r="B201" s="29">
        <v>0</v>
      </c>
      <c r="C201" s="140"/>
      <c r="D201" s="141"/>
      <c r="E201" s="141"/>
      <c r="F201" s="142"/>
      <c r="G201" s="26">
        <f t="shared" si="83"/>
        <v>180</v>
      </c>
      <c r="H201" s="28">
        <f t="shared" si="84"/>
        <v>0</v>
      </c>
      <c r="I201" s="27">
        <f t="shared" si="85"/>
        <v>0</v>
      </c>
      <c r="J201" s="28">
        <f t="shared" si="86"/>
        <v>0</v>
      </c>
      <c r="K201" s="27">
        <f t="shared" si="87"/>
        <v>0</v>
      </c>
      <c r="L201" s="28">
        <f t="shared" si="88"/>
        <v>0</v>
      </c>
      <c r="M201" s="27">
        <f t="shared" si="89"/>
        <v>0</v>
      </c>
      <c r="N201" s="28">
        <f t="shared" si="90"/>
        <v>0</v>
      </c>
      <c r="O201" s="27">
        <f t="shared" si="91"/>
        <v>0</v>
      </c>
      <c r="P201" s="28">
        <f t="shared" si="92"/>
        <v>0</v>
      </c>
      <c r="Q201" s="27">
        <f t="shared" si="93"/>
        <v>0</v>
      </c>
      <c r="R201" s="27">
        <f t="shared" si="80"/>
        <v>0</v>
      </c>
      <c r="S201" s="26">
        <f t="shared" si="81"/>
        <v>180</v>
      </c>
      <c r="T201" s="25">
        <f t="shared" si="94"/>
        <v>0</v>
      </c>
    </row>
    <row r="203" ht="12.75">
      <c r="S203" s="24"/>
    </row>
  </sheetData>
  <sheetProtection/>
  <mergeCells count="209">
    <mergeCell ref="C189:F189"/>
    <mergeCell ref="C190:F190"/>
    <mergeCell ref="C179:F179"/>
    <mergeCell ref="C180:F180"/>
    <mergeCell ref="C181:F181"/>
    <mergeCell ref="C182:F182"/>
    <mergeCell ref="C183:F183"/>
    <mergeCell ref="C184:F184"/>
    <mergeCell ref="C198:F198"/>
    <mergeCell ref="C199:F199"/>
    <mergeCell ref="C200:F200"/>
    <mergeCell ref="C201:F201"/>
    <mergeCell ref="C191:F191"/>
    <mergeCell ref="C192:F192"/>
    <mergeCell ref="C193:F193"/>
    <mergeCell ref="C194:F194"/>
    <mergeCell ref="C195:F195"/>
    <mergeCell ref="C196:F196"/>
    <mergeCell ref="T13:T16"/>
    <mergeCell ref="C165:F165"/>
    <mergeCell ref="C166:F166"/>
    <mergeCell ref="C167:F167"/>
    <mergeCell ref="C170:F170"/>
    <mergeCell ref="C197:F197"/>
    <mergeCell ref="C185:F185"/>
    <mergeCell ref="C186:F186"/>
    <mergeCell ref="C187:F187"/>
    <mergeCell ref="C188:F188"/>
    <mergeCell ref="C158:F158"/>
    <mergeCell ref="C159:F159"/>
    <mergeCell ref="C160:F160"/>
    <mergeCell ref="C176:F176"/>
    <mergeCell ref="C173:F173"/>
    <mergeCell ref="C174:F174"/>
    <mergeCell ref="C175:F175"/>
    <mergeCell ref="C168:F168"/>
    <mergeCell ref="C169:F169"/>
    <mergeCell ref="C177:F177"/>
    <mergeCell ref="C178:F178"/>
    <mergeCell ref="C161:F161"/>
    <mergeCell ref="C162:F162"/>
    <mergeCell ref="C163:F163"/>
    <mergeCell ref="C164:F164"/>
    <mergeCell ref="C171:F171"/>
    <mergeCell ref="C172:F172"/>
    <mergeCell ref="C152:F152"/>
    <mergeCell ref="C153:F153"/>
    <mergeCell ref="C154:F154"/>
    <mergeCell ref="C155:F155"/>
    <mergeCell ref="C156:F156"/>
    <mergeCell ref="C157:F157"/>
    <mergeCell ref="C146:F146"/>
    <mergeCell ref="C147:F147"/>
    <mergeCell ref="C148:F148"/>
    <mergeCell ref="C149:F149"/>
    <mergeCell ref="C150:F150"/>
    <mergeCell ref="C151:F151"/>
    <mergeCell ref="C143:F143"/>
    <mergeCell ref="C134:F134"/>
    <mergeCell ref="C144:F144"/>
    <mergeCell ref="C145:F145"/>
    <mergeCell ref="C141:F141"/>
    <mergeCell ref="C142:F142"/>
    <mergeCell ref="C140:F140"/>
    <mergeCell ref="C135:F135"/>
    <mergeCell ref="C137:F137"/>
    <mergeCell ref="C138:F138"/>
    <mergeCell ref="C139:F139"/>
    <mergeCell ref="C133:F133"/>
    <mergeCell ref="C127:F127"/>
    <mergeCell ref="C128:F128"/>
    <mergeCell ref="C136:F136"/>
    <mergeCell ref="C121:F121"/>
    <mergeCell ref="C122:F122"/>
    <mergeCell ref="C124:F124"/>
    <mergeCell ref="C125:F125"/>
    <mergeCell ref="C129:F129"/>
    <mergeCell ref="C130:F130"/>
    <mergeCell ref="C131:F131"/>
    <mergeCell ref="C115:F115"/>
    <mergeCell ref="C116:F116"/>
    <mergeCell ref="C117:F117"/>
    <mergeCell ref="C118:F118"/>
    <mergeCell ref="C119:F119"/>
    <mergeCell ref="C126:F126"/>
    <mergeCell ref="C120:F120"/>
    <mergeCell ref="C132:F132"/>
    <mergeCell ref="C107:F107"/>
    <mergeCell ref="C108:F108"/>
    <mergeCell ref="C123:F123"/>
    <mergeCell ref="C109:F109"/>
    <mergeCell ref="C110:F110"/>
    <mergeCell ref="C111:F111"/>
    <mergeCell ref="C112:F112"/>
    <mergeCell ref="C106:F106"/>
    <mergeCell ref="C113:F113"/>
    <mergeCell ref="C114:F114"/>
    <mergeCell ref="C95:F95"/>
    <mergeCell ref="C98:F98"/>
    <mergeCell ref="C99:F99"/>
    <mergeCell ref="C100:F100"/>
    <mergeCell ref="C101:F101"/>
    <mergeCell ref="C102:F102"/>
    <mergeCell ref="C88:F88"/>
    <mergeCell ref="C104:F104"/>
    <mergeCell ref="C105:F105"/>
    <mergeCell ref="C89:F89"/>
    <mergeCell ref="C90:F90"/>
    <mergeCell ref="C91:F91"/>
    <mergeCell ref="C92:F92"/>
    <mergeCell ref="C93:F93"/>
    <mergeCell ref="C94:F94"/>
    <mergeCell ref="C103:F103"/>
    <mergeCell ref="C96:F96"/>
    <mergeCell ref="C97:F97"/>
    <mergeCell ref="C82:F82"/>
    <mergeCell ref="C83:F83"/>
    <mergeCell ref="C84:F84"/>
    <mergeCell ref="C85:F85"/>
    <mergeCell ref="C86:F86"/>
    <mergeCell ref="C87:F87"/>
    <mergeCell ref="C76:F76"/>
    <mergeCell ref="C77:F77"/>
    <mergeCell ref="C78:F78"/>
    <mergeCell ref="C79:F79"/>
    <mergeCell ref="C80:F80"/>
    <mergeCell ref="C81:F81"/>
    <mergeCell ref="C74:F74"/>
    <mergeCell ref="C67:F67"/>
    <mergeCell ref="C66:F66"/>
    <mergeCell ref="C71:F71"/>
    <mergeCell ref="C72:F72"/>
    <mergeCell ref="C75:F75"/>
    <mergeCell ref="C52:F52"/>
    <mergeCell ref="C53:F53"/>
    <mergeCell ref="C73:F73"/>
    <mergeCell ref="C69:F69"/>
    <mergeCell ref="C70:F70"/>
    <mergeCell ref="C68:F68"/>
    <mergeCell ref="C63:F63"/>
    <mergeCell ref="C65:F65"/>
    <mergeCell ref="C59:F59"/>
    <mergeCell ref="C57:F57"/>
    <mergeCell ref="C58:F58"/>
    <mergeCell ref="C60:F60"/>
    <mergeCell ref="C61:F61"/>
    <mergeCell ref="C62:F62"/>
    <mergeCell ref="C43:F43"/>
    <mergeCell ref="C44:F44"/>
    <mergeCell ref="C45:F45"/>
    <mergeCell ref="C46:F46"/>
    <mergeCell ref="C47:F47"/>
    <mergeCell ref="C64:F64"/>
    <mergeCell ref="C48:F48"/>
    <mergeCell ref="C49:F49"/>
    <mergeCell ref="C50:F50"/>
    <mergeCell ref="C51:F51"/>
    <mergeCell ref="C54:F54"/>
    <mergeCell ref="C55:F55"/>
    <mergeCell ref="C56:F56"/>
    <mergeCell ref="C42:F42"/>
    <mergeCell ref="C35:F35"/>
    <mergeCell ref="C23:F23"/>
    <mergeCell ref="C24:F24"/>
    <mergeCell ref="C25:F25"/>
    <mergeCell ref="C32:F32"/>
    <mergeCell ref="C33:F33"/>
    <mergeCell ref="C34:F34"/>
    <mergeCell ref="C26:F26"/>
    <mergeCell ref="C27:F27"/>
    <mergeCell ref="C28:F28"/>
    <mergeCell ref="C29:F29"/>
    <mergeCell ref="C30:F30"/>
    <mergeCell ref="C31:F31"/>
    <mergeCell ref="A9:C9"/>
    <mergeCell ref="D9:E9"/>
    <mergeCell ref="F9:G9"/>
    <mergeCell ref="C36:F36"/>
    <mergeCell ref="C37:F37"/>
    <mergeCell ref="C38:F38"/>
    <mergeCell ref="C39:F39"/>
    <mergeCell ref="C40:F40"/>
    <mergeCell ref="C41:F41"/>
    <mergeCell ref="A11:C11"/>
    <mergeCell ref="R13:R18"/>
    <mergeCell ref="C20:F20"/>
    <mergeCell ref="C22:F22"/>
    <mergeCell ref="A10:C10"/>
    <mergeCell ref="D10:E10"/>
    <mergeCell ref="F10:G10"/>
    <mergeCell ref="F11:G11"/>
    <mergeCell ref="D11:E11"/>
    <mergeCell ref="A7:C7"/>
    <mergeCell ref="D7:E7"/>
    <mergeCell ref="F7:G7"/>
    <mergeCell ref="A8:C8"/>
    <mergeCell ref="A2:C2"/>
    <mergeCell ref="D2:E2"/>
    <mergeCell ref="A4:C4"/>
    <mergeCell ref="D4:E4"/>
    <mergeCell ref="F4:G4"/>
    <mergeCell ref="A5:C5"/>
    <mergeCell ref="D5:E5"/>
    <mergeCell ref="F5:G5"/>
    <mergeCell ref="A6:C6"/>
    <mergeCell ref="D6:E6"/>
    <mergeCell ref="F6:G6"/>
    <mergeCell ref="D8:E8"/>
    <mergeCell ref="F8:G8"/>
  </mergeCells>
  <dataValidations count="13">
    <dataValidation errorStyle="warning" type="decimal" allowBlank="1" showInputMessage="1" showErrorMessage="1" errorTitle="Monthly Pymt Available Too Low" error="Increase the Monthly Payment Available above (in cell D2) to accommodate the larger Minimum Required Payment you are entering." sqref="D10:I10">
      <formula1>0</formula1>
      <formula2>$D$2-(SUM($D$10:$J$10)-D10)</formula2>
    </dataValidation>
    <dataValidation errorStyle="warning" type="decimal" allowBlank="1" showInputMessage="1" showErrorMessage="1" errorTitle="Monthly Pymt Available Too Low" error="Increase the Monthly Payment Available above (in cell D2) to accommodate the larger Minimum Required Payment you are entering." sqref="J10">
      <formula1>0</formula1>
      <formula2>$D$2-(SUM($D$10:$J$10)-J10)</formula2>
    </dataValidation>
    <dataValidation type="whole" operator="greaterThanOrEqual" allowBlank="1" showInputMessage="1" showErrorMessage="1" errorTitle="Negative numbers not allowed" error="Please enter a number greater than or equal to zero." sqref="D8:J8">
      <formula1>0</formula1>
    </dataValidation>
    <dataValidation type="whole" operator="greaterThanOrEqual" showInputMessage="1" showErrorMessage="1" errorTitle="Negative numbers not allowed" error="Please enter a number greater than or equal to zero." sqref="D6:J6">
      <formula1>0</formula1>
    </dataValidation>
    <dataValidation type="decimal" operator="greaterThanOrEqual" showInputMessage="1" showErrorMessage="1" errorTitle="Not Enough Money Available" error="Amount must be greater than or equal to the sum of all minimum required monthly payments" sqref="D2:E2">
      <formula1>SUM(D10:J10)</formula1>
    </dataValidation>
    <dataValidation type="whole" allowBlank="1" showInputMessage="1" showErrorMessage="1" sqref="D5:J5">
      <formula1>1</formula1>
      <formula2>5</formula2>
    </dataValidation>
    <dataValidation type="decimal" operator="greaterThanOrEqual" allowBlank="1" showInputMessage="1" showErrorMessage="1" errorTitle="Not Enough Money Available" error="Amount must be greater than or equal to the sum of all minimum required monthly payments" sqref="H2">
      <formula1>SUM('Debt Free'!#REF!)</formula1>
    </dataValidation>
    <dataValidation type="decimal" operator="greaterThanOrEqual" allowBlank="1" showInputMessage="1" showErrorMessage="1" errorTitle="Negative numbers not allowed" error="Please enter a number greater than or equal to zero." sqref="D7:J7 D9:J9">
      <formula1>0</formula1>
    </dataValidation>
    <dataValidation type="list" allowBlank="1" showInputMessage="1" showErrorMessage="1" sqref="A15">
      <formula1>"Jan, Feb, Mar, Apr, May, June, July, Aug, Sept, Oct, Nov, Dec"</formula1>
    </dataValidation>
    <dataValidation type="list" allowBlank="1" showInputMessage="1" showErrorMessage="1" sqref="B15">
      <formula1>"2020,2021,2022,2023,2024,2025,2026,2027,2028,2029,2030"</formula1>
    </dataValidation>
    <dataValidation type="decimal" operator="greaterThanOrEqual" allowBlank="1" showInputMessage="1" showErrorMessage="1" errorTitle="Negative payments not allowed" error="Extra payments must be greater than or equal to zero." sqref="B21:B201">
      <formula1>0</formula1>
    </dataValidation>
    <dataValidation type="list" allowBlank="1" showInputMessage="1" showErrorMessage="1" sqref="D11:I11">
      <formula1>"Y,N"</formula1>
    </dataValidation>
    <dataValidation type="list" showInputMessage="1" showErrorMessage="1" sqref="J11">
      <formula1>"Y,N"</formula1>
    </dataValidation>
  </dataValidations>
  <printOptions/>
  <pageMargins left="0.1968503937007874" right="0.1968503937007874" top="0.3937007874015748" bottom="0.5905511811023623" header="0.5118110236220472" footer="0.31496062992125984"/>
  <pageSetup fitToHeight="0" fitToWidth="1" orientation="landscape" scale="82"/>
  <headerFooter alignWithMargins="0">
    <oddFooter>&amp;C&amp;"-,Regular"&amp;12www.moneycoachescanada.ca&amp;RPage &amp;P of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</dc:creator>
  <cp:keywords/>
  <dc:description/>
  <cp:lastModifiedBy>SMac MacGregor</cp:lastModifiedBy>
  <cp:lastPrinted>2014-08-06T21:45:25Z</cp:lastPrinted>
  <dcterms:created xsi:type="dcterms:W3CDTF">1998-03-06T01:48:59Z</dcterms:created>
  <dcterms:modified xsi:type="dcterms:W3CDTF">2021-05-07T22:46:35Z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0x010100FD6C8FE8F9153942BF3551BBA195205F</vt:lpwstr>
  </property>
</Properties>
</file>